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sephinum.at\system\global\employe\home\roman.eibensteiner\Documents\Personalverrechnung\01_2_Abrechnungsbeispiele\"/>
    </mc:Choice>
  </mc:AlternateContent>
  <bookViews>
    <workbookView xWindow="0" yWindow="0" windowWidth="18870" windowHeight="9900"/>
  </bookViews>
  <sheets>
    <sheet name="lfd. Bezug_Vorlage" sheetId="4" r:id="rId1"/>
    <sheet name="SZ-Vorlage " sheetId="5" r:id="rId2"/>
    <sheet name="Tabelle2" sheetId="2" r:id="rId3"/>
    <sheet name="Tabelle3" sheetId="3" r:id="rId4"/>
  </sheets>
  <definedNames>
    <definedName name="_xlnm.Print_Area" localSheetId="0">'lfd. Bezug_Vorlage'!$A$1:$I$99</definedName>
    <definedName name="_xlnm.Print_Area" localSheetId="1">'SZ-Vorlage '!$A$1:$I$133</definedName>
  </definedNames>
  <calcPr calcId="152511"/>
</workbook>
</file>

<file path=xl/calcChain.xml><?xml version="1.0" encoding="utf-8"?>
<calcChain xmlns="http://schemas.openxmlformats.org/spreadsheetml/2006/main">
  <c r="E120" i="5" l="1"/>
  <c r="E114" i="5"/>
  <c r="C91" i="5"/>
  <c r="C104" i="5" s="1"/>
  <c r="C109" i="5" s="1"/>
  <c r="D44" i="5"/>
  <c r="D43" i="5"/>
  <c r="D29" i="5"/>
  <c r="D32" i="5" s="1"/>
  <c r="D33" i="5" s="1"/>
  <c r="D34" i="5" s="1"/>
  <c r="E17" i="5"/>
  <c r="D23" i="5"/>
  <c r="E23" i="5" s="1"/>
  <c r="E16" i="5"/>
  <c r="D22" i="5"/>
  <c r="E22" i="5" s="1"/>
  <c r="E119" i="5"/>
  <c r="D118" i="5"/>
  <c r="E118" i="5" s="1"/>
  <c r="C130" i="5" s="1"/>
  <c r="D117" i="5"/>
  <c r="E117" i="5"/>
  <c r="E116" i="5"/>
  <c r="E115" i="5"/>
  <c r="E77" i="5"/>
  <c r="D71" i="5"/>
  <c r="D73" i="5" s="1"/>
  <c r="E73" i="5" s="1"/>
  <c r="D70" i="5"/>
  <c r="E68" i="5"/>
  <c r="D84" i="4"/>
  <c r="E84" i="4" s="1"/>
  <c r="D83" i="4"/>
  <c r="E83" i="4"/>
  <c r="E85" i="4"/>
  <c r="E81" i="4"/>
  <c r="D51" i="4"/>
  <c r="D53" i="4" s="1"/>
  <c r="E53" i="4" s="1"/>
  <c r="E48" i="4"/>
  <c r="D50" i="4"/>
  <c r="I14" i="4"/>
  <c r="C71" i="4"/>
  <c r="C76" i="4" s="1"/>
  <c r="C86" i="4"/>
  <c r="E82" i="4"/>
  <c r="C61" i="4"/>
  <c r="E57" i="4"/>
  <c r="D24" i="4"/>
  <c r="D23" i="4"/>
  <c r="D21" i="4"/>
  <c r="C90" i="5"/>
  <c r="E18" i="5"/>
  <c r="I15" i="5" s="1"/>
  <c r="D39" i="5"/>
  <c r="B17" i="4"/>
  <c r="D17" i="4"/>
  <c r="I16" i="4" s="1"/>
  <c r="C103" i="5"/>
  <c r="E74" i="5" l="1"/>
  <c r="E54" i="4"/>
  <c r="C96" i="4"/>
  <c r="E86" i="4"/>
  <c r="D22" i="4"/>
  <c r="D25" i="4" s="1"/>
  <c r="C62" i="4"/>
  <c r="D74" i="4" s="1"/>
  <c r="C95" i="4" s="1"/>
  <c r="E24" i="5"/>
  <c r="I20" i="5" s="1"/>
  <c r="D41" i="5"/>
  <c r="C92" i="5"/>
  <c r="D83" i="5"/>
  <c r="C93" i="5"/>
  <c r="D35" i="5"/>
  <c r="D82" i="5" s="1"/>
  <c r="D40" i="5"/>
  <c r="C129" i="5" l="1"/>
  <c r="B32" i="4"/>
  <c r="D32" i="4" s="1"/>
  <c r="D35" i="4" s="1"/>
  <c r="D37" i="4" s="1"/>
  <c r="D41" i="4" s="1"/>
  <c r="D42" i="4" s="1"/>
  <c r="I19" i="4" s="1"/>
  <c r="C63" i="4" s="1"/>
  <c r="D73" i="4" s="1"/>
  <c r="D46" i="4"/>
  <c r="D57" i="4"/>
  <c r="F57" i="4" s="1"/>
  <c r="F59" i="4" s="1"/>
  <c r="D45" i="5"/>
  <c r="D107" i="5"/>
  <c r="D85" i="5"/>
  <c r="D87" i="5" s="1"/>
  <c r="I80" i="5" s="1"/>
  <c r="C95" i="5" s="1"/>
  <c r="C64" i="4" l="1"/>
  <c r="D66" i="5"/>
  <c r="B52" i="5"/>
  <c r="D52" i="5" s="1"/>
  <c r="D55" i="5" s="1"/>
  <c r="D57" i="5" s="1"/>
  <c r="D61" i="5" s="1"/>
  <c r="D62" i="5" s="1"/>
  <c r="I37" i="5" s="1"/>
  <c r="C94" i="5" s="1"/>
  <c r="C96" i="5" s="1"/>
  <c r="D77" i="5"/>
  <c r="F77" i="5" s="1"/>
  <c r="F79" i="5" s="1"/>
  <c r="D75" i="4"/>
  <c r="C88" i="4" s="1"/>
  <c r="I60" i="4"/>
  <c r="C94" i="4"/>
  <c r="D98" i="4" s="1"/>
  <c r="D76" i="4"/>
  <c r="D108" i="5" l="1"/>
  <c r="C122" i="5" s="1"/>
  <c r="I89" i="5"/>
  <c r="D106" i="5"/>
  <c r="D109" i="5" l="1"/>
  <c r="C128" i="5"/>
  <c r="D132" i="5" s="1"/>
</calcChain>
</file>

<file path=xl/sharedStrings.xml><?xml version="1.0" encoding="utf-8"?>
<sst xmlns="http://schemas.openxmlformats.org/spreadsheetml/2006/main" count="267" uniqueCount="140">
  <si>
    <t>Gegeben:</t>
  </si>
  <si>
    <t>Angestellter</t>
  </si>
  <si>
    <t>Bruttobezug</t>
  </si>
  <si>
    <t>FB lt. Bescheid</t>
  </si>
  <si>
    <t>Gesucht:</t>
  </si>
  <si>
    <t>Ermittlung und Verbuchung der gehaltsabhängigen Abgaben</t>
  </si>
  <si>
    <t>Abrechnung lfd. und Verbuchung</t>
  </si>
  <si>
    <t>Buchungssätze für den Ausgl. der Verbindlichkeiten</t>
  </si>
  <si>
    <t>1. Bruttobezug</t>
  </si>
  <si>
    <t xml:space="preserve">2. SV Beitrag DN </t>
  </si>
  <si>
    <t>3. LST</t>
  </si>
  <si>
    <t>PP</t>
  </si>
  <si>
    <t>minus</t>
  </si>
  <si>
    <t>FB lt Bescheid</t>
  </si>
  <si>
    <t xml:space="preserve"> =</t>
  </si>
  <si>
    <t>Basis</t>
  </si>
  <si>
    <t>LST lt. Lohnsteuertabelle online:</t>
  </si>
  <si>
    <t>entspr. § 33 EStG</t>
  </si>
  <si>
    <t>Werbungskosten lt. § 16 EStG</t>
  </si>
  <si>
    <t>Sonderausgabenpauschale lt. § 18 EStG</t>
  </si>
  <si>
    <t>BMG</t>
  </si>
  <si>
    <t>Steuer</t>
  </si>
  <si>
    <t>vorl.</t>
  </si>
  <si>
    <t>Verkehrsabsetzbetrag</t>
  </si>
  <si>
    <t>endg. Steuer</t>
  </si>
  <si>
    <t>p.a</t>
  </si>
  <si>
    <t>p.m</t>
  </si>
  <si>
    <t>Lohnsteuer</t>
  </si>
  <si>
    <t>Variante 3</t>
  </si>
  <si>
    <t>Lohnsteuertabelle Papier</t>
  </si>
  <si>
    <t>Variante 4</t>
  </si>
  <si>
    <t>Lt. Effektivtariftabelle</t>
  </si>
  <si>
    <t>4. AZB</t>
  </si>
  <si>
    <t>SV- DNA</t>
  </si>
  <si>
    <t>LST</t>
  </si>
  <si>
    <t>AZB</t>
  </si>
  <si>
    <t>5. Lohnzettel</t>
  </si>
  <si>
    <t>6. Lohnkonto</t>
  </si>
  <si>
    <t>7. Lohnjournal</t>
  </si>
  <si>
    <t>Konto</t>
  </si>
  <si>
    <t>SOLL</t>
  </si>
  <si>
    <t>HABEN</t>
  </si>
  <si>
    <t>an</t>
  </si>
  <si>
    <t>3540 Verb. FA</t>
  </si>
  <si>
    <t>3600 Verb. SV</t>
  </si>
  <si>
    <t>3850 Verb. MA</t>
  </si>
  <si>
    <t>8. Verbuchung der lfd. Abrechnung Bezug</t>
  </si>
  <si>
    <t>DGA-SV</t>
  </si>
  <si>
    <t>DB</t>
  </si>
  <si>
    <t>DZ</t>
  </si>
  <si>
    <t>Kommst</t>
  </si>
  <si>
    <t>MVB</t>
  </si>
  <si>
    <t>%-Satz</t>
  </si>
  <si>
    <t>Wert</t>
  </si>
  <si>
    <t>Soll</t>
  </si>
  <si>
    <t>Haben</t>
  </si>
  <si>
    <t>9. Ermittlung der gehaltsabhängigen Abgaben und Buchungsanweisung</t>
  </si>
  <si>
    <t>6560 SV</t>
  </si>
  <si>
    <t>6660 DB Ang.</t>
  </si>
  <si>
    <t>6670 DZ Anges.</t>
  </si>
  <si>
    <t>6680 Kommst Ang.</t>
  </si>
  <si>
    <t>6461 MVB</t>
  </si>
  <si>
    <t>10. Überweisung des AZB</t>
  </si>
  <si>
    <t>3850/2800</t>
  </si>
  <si>
    <t>11. Beitragsnachweis an SV</t>
  </si>
  <si>
    <t>spätestens am 15. des Folgemonats</t>
  </si>
  <si>
    <t>LSt lfd./DB/DZ des Vormonats</t>
  </si>
  <si>
    <t>Kommst Vormonat</t>
  </si>
  <si>
    <t xml:space="preserve"> DNA-SV; DGA-SV; MVB des Vormonats</t>
  </si>
  <si>
    <t>BMG p.m in Euro ohne Centwerte</t>
  </si>
  <si>
    <t>Lohnstuer für ganze Euro lt Tabelle</t>
  </si>
  <si>
    <t>Grenzsteuersatz</t>
  </si>
  <si>
    <t>Centwert</t>
  </si>
  <si>
    <t>Steuerbetrag für Centwert</t>
  </si>
  <si>
    <t>Tabellenwert (Steuer) für ganze Euro</t>
  </si>
  <si>
    <t>Variante 1: Online Lohnsteuertabelle</t>
  </si>
  <si>
    <t>Variante 2 Berchnung entspr. § 33 EStG</t>
  </si>
  <si>
    <t>BMG p.m in Euro mit Centwerte</t>
  </si>
  <si>
    <t>………………………………..</t>
  </si>
  <si>
    <t>Lohnsteuer lt. Tabelle</t>
  </si>
  <si>
    <t>Abzug entsprechend Tabelle</t>
  </si>
  <si>
    <t>AV</t>
  </si>
  <si>
    <t>Kinder</t>
  </si>
  <si>
    <t>kein</t>
  </si>
  <si>
    <t>Beleg für FIBU , wenn mehrere Mitarbeiter vorh. sind</t>
  </si>
  <si>
    <t>12. Überweisung der Verbindl. aus der Lohnabrechnung</t>
  </si>
  <si>
    <r>
      <rPr>
        <b/>
        <sz val="11"/>
        <color indexed="8"/>
        <rFont val="Calibri"/>
        <family val="2"/>
      </rPr>
      <t>Achtung:</t>
    </r>
    <r>
      <rPr>
        <sz val="11"/>
        <color theme="1"/>
        <rFont val="Calibri"/>
        <family val="2"/>
        <scheme val="minor"/>
      </rPr>
      <t xml:space="preserve"> Einschleifbestimmung für Kleinbetriebe: Übersteigt die Bruttolohnsumme p.m nicht den Wert von 1450 so dürfen 1095 abgezogen werden.</t>
    </r>
  </si>
  <si>
    <t>6200 Auf.</t>
  </si>
  <si>
    <t>Achtung Einschleifbestimmung</t>
  </si>
  <si>
    <t>Bruttobezug lfd.</t>
  </si>
  <si>
    <t>Bruttobezug SZ (13.)</t>
  </si>
  <si>
    <t>Bruttogesamt</t>
  </si>
  <si>
    <t>Sonderzahlung</t>
  </si>
  <si>
    <t>%-Satz SV-DNA</t>
  </si>
  <si>
    <t>Bruttobezug SZ</t>
  </si>
  <si>
    <t>Betrag</t>
  </si>
  <si>
    <t>Bezeichung</t>
  </si>
  <si>
    <t>DNA-SV lfd.</t>
  </si>
  <si>
    <t>DNA-SV SZ.</t>
  </si>
  <si>
    <t>Gesamtbeitrag</t>
  </si>
  <si>
    <t xml:space="preserve">durchschnittlicher Monatslohn </t>
  </si>
  <si>
    <t>SZ f. lfd. Bezug</t>
  </si>
  <si>
    <t>HBG</t>
  </si>
  <si>
    <t>geleistete SZ bisher</t>
  </si>
  <si>
    <t>Sonderzahlung aktuell</t>
  </si>
  <si>
    <t>Jahressechstelüberschreitung</t>
  </si>
  <si>
    <t>Differenz</t>
  </si>
  <si>
    <t>Sonderzahlung begünstigt</t>
  </si>
  <si>
    <t>3.1  Prüfung der Begünstigung der SZ innerhalb des Jahressechstels</t>
  </si>
  <si>
    <t>Jahressechstel (durchschnittl. Monaslohn*2)</t>
  </si>
  <si>
    <t>3.2 Lohnsteuer lfd. Bezug (LSt lfd.)</t>
  </si>
  <si>
    <t>SV- DNA lfd.</t>
  </si>
  <si>
    <t xml:space="preserve">PP </t>
  </si>
  <si>
    <t>SV- DNA SZ f.lfd. Bezug</t>
  </si>
  <si>
    <t>Sonderzahlung begünstigt brutto</t>
  </si>
  <si>
    <t xml:space="preserve">SV-DNA SZ </t>
  </si>
  <si>
    <t>Brutto SZ</t>
  </si>
  <si>
    <t>Bei der Bruttosonderzahlung von 2100.-- in Summe p.a unterbleibt</t>
  </si>
  <si>
    <t>die Besteuerung der SZ ganz.</t>
  </si>
  <si>
    <t>Freigrenze: §67/1</t>
  </si>
  <si>
    <t>Freibetrag: § 67/1</t>
  </si>
  <si>
    <t>Freibetrag</t>
  </si>
  <si>
    <t>Basis für LST fix</t>
  </si>
  <si>
    <t>der Freibetrag darf p.a. nur einmal beansprucht werden.</t>
  </si>
  <si>
    <t>Steuersatz fix f. SZ innerh. des Jahressechstels</t>
  </si>
  <si>
    <t>LSt fix</t>
  </si>
  <si>
    <t>3.3  Lohnsteuer Sonderzahlung  LSt fix</t>
  </si>
  <si>
    <t>Bruttobezug lfd</t>
  </si>
  <si>
    <t>SV- DNA SZ</t>
  </si>
  <si>
    <t>LSt lfd.</t>
  </si>
  <si>
    <t>LSt. Fix</t>
  </si>
  <si>
    <t>6220 Nichtleistungsgeh.</t>
  </si>
  <si>
    <t>DGA-SV SZ</t>
  </si>
  <si>
    <t>DGA-SV lfd.</t>
  </si>
  <si>
    <t>LSt lfd./LSt fix/DB/DZ des Vormonats</t>
  </si>
  <si>
    <t xml:space="preserve"> DNA-SV lfd. und fix; DGA-SV lfd. u. fix.; MVB des Vormonats</t>
  </si>
  <si>
    <t>Achtung 1. Monat frei</t>
  </si>
  <si>
    <t>In grün markierte Felder werden individuelle Daten eingetragen</t>
  </si>
  <si>
    <r>
      <t xml:space="preserve">Abrechnung von Sonderzahlungen                                                                                    </t>
    </r>
    <r>
      <rPr>
        <b/>
        <sz val="10"/>
        <color indexed="8"/>
        <rFont val="Calibri"/>
        <family val="2"/>
      </rPr>
      <t>ohne Sechstelüberschreitung</t>
    </r>
    <r>
      <rPr>
        <b/>
        <sz val="28"/>
        <color indexed="8"/>
        <rFont val="Calibri"/>
        <family val="2"/>
      </rPr>
      <t xml:space="preserve">                                                                                                                 (sonstige Bezüge §67)                                                                                                                         2017</t>
    </r>
  </si>
  <si>
    <t>Abrechnung von lfd. Bezügen                     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</si>
</sst>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3">
    <xf numFmtId="0" fontId="0" fillId="0" borderId="0" xfId="0"/>
    <xf numFmtId="0" fontId="5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44" fontId="0" fillId="0" borderId="2" xfId="0" applyNumberFormat="1" applyBorder="1"/>
    <xf numFmtId="0" fontId="0" fillId="0" borderId="2" xfId="0" applyBorder="1"/>
    <xf numFmtId="44" fontId="5" fillId="3" borderId="3" xfId="0" applyNumberFormat="1" applyFont="1" applyFill="1" applyBorder="1"/>
    <xf numFmtId="0" fontId="5" fillId="2" borderId="4" xfId="0" applyFont="1" applyFill="1" applyBorder="1"/>
    <xf numFmtId="10" fontId="5" fillId="3" borderId="3" xfId="1" applyNumberFormat="1" applyFont="1" applyFill="1" applyBorder="1"/>
    <xf numFmtId="10" fontId="0" fillId="3" borderId="3" xfId="0" applyNumberFormat="1" applyFill="1" applyBorder="1"/>
    <xf numFmtId="0" fontId="6" fillId="2" borderId="3" xfId="0" applyFont="1" applyFill="1" applyBorder="1"/>
    <xf numFmtId="0" fontId="0" fillId="3" borderId="3" xfId="0" applyFill="1" applyBorder="1"/>
    <xf numFmtId="44" fontId="5" fillId="3" borderId="5" xfId="0" applyNumberFormat="1" applyFont="1" applyFill="1" applyBorder="1"/>
    <xf numFmtId="44" fontId="5" fillId="3" borderId="2" xfId="0" applyNumberFormat="1" applyFont="1" applyFill="1" applyBorder="1"/>
    <xf numFmtId="0" fontId="0" fillId="4" borderId="0" xfId="0" applyFill="1"/>
    <xf numFmtId="44" fontId="5" fillId="3" borderId="6" xfId="0" applyNumberFormat="1" applyFont="1" applyFill="1" applyBorder="1"/>
    <xf numFmtId="0" fontId="6" fillId="2" borderId="7" xfId="0" applyFont="1" applyFill="1" applyBorder="1"/>
    <xf numFmtId="0" fontId="6" fillId="2" borderId="1" xfId="0" applyFont="1" applyFill="1" applyBorder="1"/>
    <xf numFmtId="0" fontId="6" fillId="2" borderId="8" xfId="0" applyFont="1" applyFill="1" applyBorder="1"/>
    <xf numFmtId="0" fontId="0" fillId="4" borderId="0" xfId="0" applyFill="1" applyBorder="1"/>
    <xf numFmtId="0" fontId="0" fillId="3" borderId="5" xfId="0" applyFill="1" applyBorder="1"/>
    <xf numFmtId="0" fontId="0" fillId="4" borderId="1" xfId="0" applyFill="1" applyBorder="1"/>
    <xf numFmtId="44" fontId="0" fillId="4" borderId="5" xfId="0" applyNumberFormat="1" applyFill="1" applyBorder="1"/>
    <xf numFmtId="0" fontId="0" fillId="4" borderId="3" xfId="0" applyFill="1" applyBorder="1"/>
    <xf numFmtId="10" fontId="0" fillId="4" borderId="5" xfId="0" applyNumberFormat="1" applyFill="1" applyBorder="1"/>
    <xf numFmtId="44" fontId="0" fillId="2" borderId="3" xfId="0" applyNumberFormat="1" applyFill="1" applyBorder="1"/>
    <xf numFmtId="44" fontId="5" fillId="4" borderId="5" xfId="0" applyNumberFormat="1" applyFont="1" applyFill="1" applyBorder="1"/>
    <xf numFmtId="44" fontId="7" fillId="2" borderId="3" xfId="0" applyNumberFormat="1" applyFont="1" applyFill="1" applyBorder="1"/>
    <xf numFmtId="44" fontId="7" fillId="2" borderId="8" xfId="0" applyNumberFormat="1" applyFont="1" applyFill="1" applyBorder="1"/>
    <xf numFmtId="0" fontId="7" fillId="2" borderId="7" xfId="0" applyFont="1" applyFill="1" applyBorder="1"/>
    <xf numFmtId="0" fontId="7" fillId="2" borderId="1" xfId="0" applyFont="1" applyFill="1" applyBorder="1"/>
    <xf numFmtId="10" fontId="0" fillId="3" borderId="2" xfId="0" applyNumberFormat="1" applyFill="1" applyBorder="1"/>
    <xf numFmtId="44" fontId="5" fillId="3" borderId="9" xfId="0" applyNumberFormat="1" applyFont="1" applyFill="1" applyBorder="1"/>
    <xf numFmtId="0" fontId="5" fillId="0" borderId="2" xfId="0" applyFont="1" applyBorder="1"/>
    <xf numFmtId="0" fontId="5" fillId="3" borderId="2" xfId="0" applyFont="1" applyFill="1" applyBorder="1" applyAlignment="1">
      <alignment horizontal="center"/>
    </xf>
    <xf numFmtId="0" fontId="5" fillId="4" borderId="0" xfId="0" applyFont="1" applyFill="1"/>
    <xf numFmtId="0" fontId="5" fillId="5" borderId="0" xfId="0" applyFont="1" applyFill="1"/>
    <xf numFmtId="0" fontId="0" fillId="5" borderId="0" xfId="0" applyFill="1"/>
    <xf numFmtId="0" fontId="7" fillId="0" borderId="2" xfId="0" applyFont="1" applyBorder="1"/>
    <xf numFmtId="44" fontId="7" fillId="0" borderId="2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4" fontId="5" fillId="0" borderId="12" xfId="0" applyNumberFormat="1" applyFont="1" applyBorder="1"/>
    <xf numFmtId="0" fontId="5" fillId="0" borderId="13" xfId="0" applyFont="1" applyBorder="1"/>
    <xf numFmtId="0" fontId="5" fillId="0" borderId="7" xfId="0" applyFont="1" applyBorder="1" applyAlignment="1">
      <alignment horizontal="left"/>
    </xf>
    <xf numFmtId="0" fontId="5" fillId="0" borderId="14" xfId="0" applyFont="1" applyBorder="1"/>
    <xf numFmtId="0" fontId="5" fillId="0" borderId="15" xfId="0" applyFont="1" applyBorder="1"/>
    <xf numFmtId="44" fontId="5" fillId="0" borderId="15" xfId="0" applyNumberFormat="1" applyFont="1" applyBorder="1"/>
    <xf numFmtId="0" fontId="5" fillId="0" borderId="16" xfId="0" applyFont="1" applyBorder="1"/>
    <xf numFmtId="44" fontId="5" fillId="0" borderId="17" xfId="0" applyNumberFormat="1" applyFont="1" applyBorder="1"/>
    <xf numFmtId="44" fontId="5" fillId="0" borderId="18" xfId="0" applyNumberFormat="1" applyFont="1" applyBorder="1"/>
    <xf numFmtId="0" fontId="7" fillId="0" borderId="2" xfId="0" applyFont="1" applyBorder="1" applyAlignment="1">
      <alignment horizontal="center"/>
    </xf>
    <xf numFmtId="10" fontId="5" fillId="3" borderId="2" xfId="0" applyNumberFormat="1" applyFont="1" applyFill="1" applyBorder="1"/>
    <xf numFmtId="43" fontId="5" fillId="6" borderId="2" xfId="0" applyNumberFormat="1" applyFont="1" applyFill="1" applyBorder="1"/>
    <xf numFmtId="43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0" fontId="5" fillId="4" borderId="0" xfId="0" applyNumberFormat="1" applyFont="1" applyFill="1"/>
    <xf numFmtId="43" fontId="5" fillId="4" borderId="0" xfId="0" applyNumberFormat="1" applyFont="1" applyFill="1"/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2" borderId="8" xfId="0" applyFont="1" applyFill="1" applyBorder="1"/>
    <xf numFmtId="43" fontId="5" fillId="2" borderId="2" xfId="0" applyNumberFormat="1" applyFont="1" applyFill="1" applyBorder="1"/>
    <xf numFmtId="10" fontId="5" fillId="3" borderId="2" xfId="1" applyNumberFormat="1" applyFont="1" applyFill="1" applyBorder="1"/>
    <xf numFmtId="10" fontId="5" fillId="3" borderId="19" xfId="1" applyNumberFormat="1" applyFont="1" applyFill="1" applyBorder="1"/>
    <xf numFmtId="10" fontId="5" fillId="4" borderId="1" xfId="1" applyNumberFormat="1" applyFont="1" applyFill="1" applyBorder="1"/>
    <xf numFmtId="43" fontId="5" fillId="4" borderId="0" xfId="0" applyNumberFormat="1" applyFont="1" applyFill="1" applyBorder="1"/>
    <xf numFmtId="43" fontId="5" fillId="3" borderId="2" xfId="0" applyNumberFormat="1" applyFont="1" applyFill="1" applyBorder="1"/>
    <xf numFmtId="0" fontId="5" fillId="4" borderId="2" xfId="0" applyNumberFormat="1" applyFont="1" applyFill="1" applyBorder="1"/>
    <xf numFmtId="0" fontId="5" fillId="4" borderId="2" xfId="0" applyFont="1" applyFill="1" applyBorder="1"/>
    <xf numFmtId="43" fontId="5" fillId="4" borderId="2" xfId="0" applyNumberFormat="1" applyFont="1" applyFill="1" applyBorder="1"/>
    <xf numFmtId="43" fontId="5" fillId="3" borderId="19" xfId="0" applyNumberFormat="1" applyFont="1" applyFill="1" applyBorder="1"/>
    <xf numFmtId="43" fontId="5" fillId="3" borderId="8" xfId="0" applyNumberFormat="1" applyFont="1" applyFill="1" applyBorder="1"/>
    <xf numFmtId="0" fontId="6" fillId="4" borderId="0" xfId="0" applyFont="1" applyFill="1" applyBorder="1"/>
    <xf numFmtId="44" fontId="5" fillId="4" borderId="0" xfId="0" applyNumberFormat="1" applyFont="1" applyFill="1"/>
    <xf numFmtId="44" fontId="5" fillId="4" borderId="2" xfId="0" applyNumberFormat="1" applyFont="1" applyFill="1" applyBorder="1"/>
    <xf numFmtId="0" fontId="0" fillId="4" borderId="2" xfId="0" applyFill="1" applyBorder="1"/>
    <xf numFmtId="0" fontId="5" fillId="4" borderId="0" xfId="0" applyFont="1" applyFill="1" applyBorder="1"/>
    <xf numFmtId="44" fontId="5" fillId="4" borderId="0" xfId="0" applyNumberFormat="1" applyFont="1" applyFill="1" applyBorder="1"/>
    <xf numFmtId="44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7" xfId="0" applyFill="1" applyBorder="1"/>
    <xf numFmtId="0" fontId="0" fillId="4" borderId="20" xfId="0" applyFill="1" applyBorder="1"/>
    <xf numFmtId="0" fontId="0" fillId="4" borderId="4" xfId="0" applyFill="1" applyBorder="1"/>
    <xf numFmtId="0" fontId="0" fillId="4" borderId="10" xfId="0" applyFill="1" applyBorder="1"/>
    <xf numFmtId="0" fontId="0" fillId="4" borderId="21" xfId="0" applyFill="1" applyBorder="1"/>
    <xf numFmtId="44" fontId="6" fillId="4" borderId="3" xfId="0" applyNumberFormat="1" applyFont="1" applyFill="1" applyBorder="1"/>
    <xf numFmtId="2" fontId="0" fillId="4" borderId="0" xfId="0" applyNumberFormat="1" applyFill="1"/>
    <xf numFmtId="10" fontId="0" fillId="4" borderId="0" xfId="0" applyNumberFormat="1" applyFill="1"/>
    <xf numFmtId="0" fontId="7" fillId="4" borderId="2" xfId="0" applyFont="1" applyFill="1" applyBorder="1"/>
    <xf numFmtId="44" fontId="7" fillId="4" borderId="2" xfId="0" applyNumberFormat="1" applyFont="1" applyFill="1" applyBorder="1"/>
    <xf numFmtId="49" fontId="0" fillId="4" borderId="0" xfId="0" applyNumberFormat="1" applyFill="1"/>
    <xf numFmtId="0" fontId="5" fillId="4" borderId="22" xfId="0" applyFont="1" applyFill="1" applyBorder="1"/>
    <xf numFmtId="0" fontId="5" fillId="4" borderId="20" xfId="0" applyFont="1" applyFill="1" applyBorder="1"/>
    <xf numFmtId="0" fontId="5" fillId="4" borderId="4" xfId="0" applyFont="1" applyFill="1" applyBorder="1"/>
    <xf numFmtId="0" fontId="5" fillId="4" borderId="23" xfId="0" applyFont="1" applyFill="1" applyBorder="1"/>
    <xf numFmtId="0" fontId="5" fillId="4" borderId="7" xfId="0" applyFont="1" applyFill="1" applyBorder="1"/>
    <xf numFmtId="0" fontId="5" fillId="4" borderId="1" xfId="0" applyFont="1" applyFill="1" applyBorder="1"/>
    <xf numFmtId="0" fontId="5" fillId="4" borderId="8" xfId="0" applyFont="1" applyFill="1" applyBorder="1"/>
    <xf numFmtId="44" fontId="0" fillId="4" borderId="2" xfId="0" applyNumberFormat="1" applyFill="1" applyBorder="1"/>
    <xf numFmtId="43" fontId="5" fillId="4" borderId="8" xfId="0" applyNumberFormat="1" applyFont="1" applyFill="1" applyBorder="1"/>
    <xf numFmtId="44" fontId="7" fillId="4" borderId="0" xfId="0" applyNumberFormat="1" applyFont="1" applyFill="1" applyBorder="1"/>
    <xf numFmtId="0" fontId="7" fillId="4" borderId="0" xfId="0" applyFont="1" applyFill="1" applyBorder="1"/>
    <xf numFmtId="44" fontId="5" fillId="4" borderId="7" xfId="0" applyNumberFormat="1" applyFont="1" applyFill="1" applyBorder="1"/>
    <xf numFmtId="44" fontId="5" fillId="4" borderId="1" xfId="0" applyNumberFormat="1" applyFont="1" applyFill="1" applyBorder="1"/>
    <xf numFmtId="43" fontId="5" fillId="4" borderId="19" xfId="0" applyNumberFormat="1" applyFont="1" applyFill="1" applyBorder="1"/>
    <xf numFmtId="0" fontId="5" fillId="4" borderId="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3" fontId="5" fillId="4" borderId="11" xfId="0" applyNumberFormat="1" applyFont="1" applyFill="1" applyBorder="1"/>
    <xf numFmtId="43" fontId="7" fillId="4" borderId="3" xfId="0" applyNumberFormat="1" applyFont="1" applyFill="1" applyBorder="1"/>
    <xf numFmtId="0" fontId="5" fillId="4" borderId="24" xfId="0" applyFont="1" applyFill="1" applyBorder="1" applyAlignment="1">
      <alignment horizontal="center"/>
    </xf>
    <xf numFmtId="43" fontId="5" fillId="4" borderId="7" xfId="0" applyNumberFormat="1" applyFont="1" applyFill="1" applyBorder="1"/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11" xfId="0" applyFont="1" applyFill="1" applyBorder="1"/>
    <xf numFmtId="0" fontId="5" fillId="4" borderId="25" xfId="0" applyFont="1" applyFill="1" applyBorder="1"/>
    <xf numFmtId="0" fontId="5" fillId="4" borderId="24" xfId="0" applyFont="1" applyFill="1" applyBorder="1"/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10" fontId="0" fillId="4" borderId="3" xfId="0" applyNumberFormat="1" applyFill="1" applyBorder="1"/>
    <xf numFmtId="0" fontId="6" fillId="4" borderId="3" xfId="0" applyFont="1" applyFill="1" applyBorder="1"/>
    <xf numFmtId="44" fontId="7" fillId="4" borderId="3" xfId="0" applyNumberFormat="1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2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7" fillId="3" borderId="1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topLeftCell="A7" zoomScale="112" zoomScaleNormal="112" workbookViewId="0">
      <selection activeCell="E25" sqref="E25"/>
    </sheetView>
  </sheetViews>
  <sheetFormatPr baseColWidth="10" defaultRowHeight="15" x14ac:dyDescent="0.25"/>
  <cols>
    <col min="2" max="2" width="21.42578125" customWidth="1"/>
    <col min="3" max="3" width="16.42578125" customWidth="1"/>
    <col min="4" max="4" width="16.5703125" customWidth="1"/>
    <col min="5" max="5" width="15.28515625" customWidth="1"/>
    <col min="6" max="6" width="22.7109375" customWidth="1"/>
    <col min="7" max="7" width="17.85546875" customWidth="1"/>
    <col min="9" max="9" width="17" customWidth="1"/>
  </cols>
  <sheetData>
    <row r="1" spans="1:13" ht="47.25" thickBot="1" x14ac:dyDescent="0.75">
      <c r="A1" s="143" t="s">
        <v>139</v>
      </c>
      <c r="B1" s="144"/>
      <c r="C1" s="144"/>
      <c r="D1" s="144"/>
      <c r="E1" s="144"/>
      <c r="F1" s="144"/>
      <c r="G1" s="144"/>
      <c r="H1" s="144"/>
      <c r="I1" s="145"/>
      <c r="J1" s="37"/>
      <c r="K1" s="37"/>
      <c r="L1" s="37"/>
      <c r="M1" s="37"/>
    </row>
    <row r="2" spans="1:13" ht="36" customHeight="1" thickBot="1" x14ac:dyDescent="0.3">
      <c r="A2" s="150" t="s">
        <v>137</v>
      </c>
      <c r="B2" s="151"/>
      <c r="C2" s="151"/>
      <c r="D2" s="151"/>
      <c r="E2" s="151"/>
      <c r="F2" s="151"/>
      <c r="G2" s="151"/>
      <c r="H2" s="151"/>
      <c r="I2" s="152"/>
      <c r="J2" s="37"/>
      <c r="K2" s="37"/>
      <c r="L2" s="37"/>
      <c r="M2" s="37"/>
    </row>
    <row r="3" spans="1:13" ht="36.75" thickBot="1" x14ac:dyDescent="0.3">
      <c r="A3" s="123"/>
      <c r="B3" s="124"/>
      <c r="C3" s="124"/>
      <c r="D3" s="124"/>
      <c r="E3" s="124"/>
      <c r="F3" s="125"/>
      <c r="G3" s="124"/>
      <c r="H3" s="124"/>
      <c r="I3" s="124"/>
      <c r="J3" s="37"/>
      <c r="K3" s="37"/>
      <c r="L3" s="37"/>
      <c r="M3" s="37"/>
    </row>
    <row r="4" spans="1:13" ht="19.5" thickBot="1" x14ac:dyDescent="0.35">
      <c r="A4" s="35" t="s">
        <v>0</v>
      </c>
      <c r="B4" s="148" t="s">
        <v>1</v>
      </c>
      <c r="C4" s="149"/>
      <c r="D4" s="146" t="s">
        <v>2</v>
      </c>
      <c r="E4" s="147"/>
      <c r="F4" s="32">
        <v>1360</v>
      </c>
      <c r="G4" s="35"/>
      <c r="H4" s="35"/>
      <c r="I4" s="35"/>
      <c r="J4" s="36"/>
      <c r="K4" s="37"/>
      <c r="L4" s="37"/>
      <c r="M4" s="37"/>
    </row>
    <row r="5" spans="1:13" ht="18.75" x14ac:dyDescent="0.3">
      <c r="A5" s="35"/>
      <c r="B5" s="33" t="s">
        <v>81</v>
      </c>
      <c r="C5" s="34" t="s">
        <v>83</v>
      </c>
      <c r="D5" s="35"/>
      <c r="E5" s="35"/>
      <c r="F5" s="35"/>
      <c r="G5" s="35"/>
      <c r="H5" s="35"/>
      <c r="I5" s="35"/>
      <c r="J5" s="36"/>
      <c r="K5" s="37"/>
      <c r="L5" s="37"/>
      <c r="M5" s="37"/>
    </row>
    <row r="6" spans="1:13" ht="19.5" thickBot="1" x14ac:dyDescent="0.35">
      <c r="A6" s="35"/>
      <c r="B6" s="33" t="s">
        <v>82</v>
      </c>
      <c r="C6" s="34">
        <v>0</v>
      </c>
      <c r="D6" s="35"/>
      <c r="E6" s="35"/>
      <c r="F6" s="35"/>
      <c r="G6" s="35"/>
      <c r="H6" s="35"/>
      <c r="I6" s="35"/>
      <c r="J6" s="36"/>
      <c r="K6" s="37"/>
      <c r="L6" s="37"/>
      <c r="M6" s="37"/>
    </row>
    <row r="7" spans="1:13" ht="19.5" thickBot="1" x14ac:dyDescent="0.35">
      <c r="A7" s="35"/>
      <c r="B7" s="146" t="s">
        <v>3</v>
      </c>
      <c r="C7" s="147"/>
      <c r="D7" s="32"/>
      <c r="E7" s="35" t="s">
        <v>26</v>
      </c>
      <c r="F7" s="35"/>
      <c r="G7" s="35"/>
      <c r="H7" s="35"/>
      <c r="I7" s="35"/>
      <c r="J7" s="36"/>
      <c r="K7" s="37"/>
      <c r="L7" s="37"/>
      <c r="M7" s="37"/>
    </row>
    <row r="8" spans="1:13" ht="19.5" thickBot="1" x14ac:dyDescent="0.35">
      <c r="A8" s="35"/>
      <c r="B8" s="146" t="s">
        <v>112</v>
      </c>
      <c r="C8" s="147"/>
      <c r="D8" s="32"/>
      <c r="E8" s="35" t="s">
        <v>26</v>
      </c>
      <c r="F8" s="35"/>
      <c r="G8" s="35"/>
      <c r="H8" s="35"/>
      <c r="I8" s="35"/>
      <c r="J8" s="36"/>
      <c r="K8" s="37"/>
      <c r="L8" s="37"/>
      <c r="M8" s="37"/>
    </row>
    <row r="9" spans="1:13" ht="18.75" x14ac:dyDescent="0.3">
      <c r="A9" s="35"/>
      <c r="B9" s="35"/>
      <c r="C9" s="35"/>
      <c r="D9" s="35"/>
      <c r="E9" s="35"/>
      <c r="F9" s="35"/>
      <c r="G9" s="35"/>
      <c r="H9" s="35"/>
      <c r="I9" s="35"/>
      <c r="J9" s="36"/>
      <c r="K9" s="37"/>
      <c r="L9" s="37"/>
      <c r="M9" s="37"/>
    </row>
    <row r="10" spans="1:13" ht="18.75" x14ac:dyDescent="0.3">
      <c r="A10" s="35" t="s">
        <v>4</v>
      </c>
      <c r="B10" s="35" t="s">
        <v>6</v>
      </c>
      <c r="C10" s="35"/>
      <c r="D10" s="35"/>
      <c r="E10" s="35"/>
      <c r="F10" s="35"/>
      <c r="G10" s="35"/>
      <c r="H10" s="35"/>
      <c r="I10" s="35"/>
      <c r="J10" s="36"/>
      <c r="K10" s="37"/>
      <c r="L10" s="37"/>
      <c r="M10" s="37"/>
    </row>
    <row r="11" spans="1:13" ht="18.75" x14ac:dyDescent="0.3">
      <c r="A11" s="35"/>
      <c r="B11" s="35" t="s">
        <v>5</v>
      </c>
      <c r="C11" s="35"/>
      <c r="D11" s="35"/>
      <c r="E11" s="35"/>
      <c r="F11" s="35"/>
      <c r="G11" s="35"/>
      <c r="H11" s="35"/>
      <c r="I11" s="35"/>
      <c r="J11" s="36"/>
      <c r="K11" s="37"/>
      <c r="L11" s="37"/>
      <c r="M11" s="37"/>
    </row>
    <row r="12" spans="1:13" ht="18.75" x14ac:dyDescent="0.3">
      <c r="A12" s="35"/>
      <c r="B12" s="35" t="s">
        <v>7</v>
      </c>
      <c r="C12" s="35"/>
      <c r="D12" s="35"/>
      <c r="E12" s="35"/>
      <c r="F12" s="35"/>
      <c r="G12" s="35"/>
      <c r="H12" s="35"/>
      <c r="I12" s="35"/>
      <c r="J12" s="36"/>
      <c r="K12" s="37"/>
      <c r="L12" s="37"/>
      <c r="M12" s="37"/>
    </row>
    <row r="13" spans="1:13" ht="18.75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6"/>
      <c r="K13" s="37"/>
      <c r="L13" s="37"/>
      <c r="M13" s="37"/>
    </row>
    <row r="14" spans="1:13" ht="18.75" x14ac:dyDescent="0.3">
      <c r="A14" s="29" t="s">
        <v>8</v>
      </c>
      <c r="B14" s="1"/>
      <c r="C14" s="1"/>
      <c r="D14" s="1"/>
      <c r="E14" s="1"/>
      <c r="F14" s="1"/>
      <c r="G14" s="1"/>
      <c r="H14" s="1"/>
      <c r="I14" s="28">
        <f>F4</f>
        <v>1360</v>
      </c>
      <c r="J14" s="36"/>
      <c r="K14" s="37"/>
      <c r="L14" s="37"/>
      <c r="M14" s="37"/>
    </row>
    <row r="15" spans="1:13" ht="18.75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6"/>
      <c r="K15" s="37"/>
      <c r="L15" s="37"/>
      <c r="M15" s="37"/>
    </row>
    <row r="16" spans="1:13" ht="19.5" thickBot="1" x14ac:dyDescent="0.35">
      <c r="A16" s="29" t="s">
        <v>9</v>
      </c>
      <c r="B16" s="1"/>
      <c r="C16" s="7"/>
      <c r="D16" s="1"/>
      <c r="E16" s="1"/>
      <c r="F16" s="1"/>
      <c r="G16" s="1"/>
      <c r="H16" s="1"/>
      <c r="I16" s="28">
        <f>D17</f>
        <v>219.23200000000003</v>
      </c>
      <c r="J16" s="36"/>
      <c r="K16" s="37"/>
      <c r="L16" s="37"/>
      <c r="M16" s="37"/>
    </row>
    <row r="17" spans="1:13" ht="19.5" thickBot="1" x14ac:dyDescent="0.35">
      <c r="A17" s="35"/>
      <c r="B17" s="75">
        <f>I14</f>
        <v>1360</v>
      </c>
      <c r="C17" s="8">
        <v>0.16120000000000001</v>
      </c>
      <c r="D17" s="35">
        <f>B17*C17</f>
        <v>219.23200000000003</v>
      </c>
      <c r="E17" s="35"/>
      <c r="F17" s="35"/>
      <c r="G17" s="35"/>
      <c r="H17" s="35"/>
      <c r="I17" s="75"/>
      <c r="J17" s="36"/>
      <c r="K17" s="37"/>
      <c r="L17" s="37"/>
      <c r="M17" s="37"/>
    </row>
    <row r="18" spans="1:13" ht="18.75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6"/>
      <c r="K18" s="37"/>
      <c r="L18" s="37"/>
      <c r="M18" s="37"/>
    </row>
    <row r="19" spans="1:13" ht="18.75" x14ac:dyDescent="0.3">
      <c r="A19" s="29" t="s">
        <v>10</v>
      </c>
      <c r="B19" s="1"/>
      <c r="C19" s="1"/>
      <c r="D19" s="1"/>
      <c r="E19" s="1"/>
      <c r="F19" s="1"/>
      <c r="G19" s="1"/>
      <c r="H19" s="1"/>
      <c r="I19" s="28">
        <f>D42</f>
        <v>18.692000000000007</v>
      </c>
      <c r="J19" s="36"/>
      <c r="K19" s="37"/>
      <c r="L19" s="37"/>
      <c r="M19" s="37"/>
    </row>
    <row r="20" spans="1:13" ht="18.75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6"/>
      <c r="K20" s="37"/>
      <c r="L20" s="37"/>
      <c r="M20" s="37"/>
    </row>
    <row r="21" spans="1:13" ht="18.75" x14ac:dyDescent="0.3">
      <c r="A21" s="14"/>
      <c r="B21" s="70" t="s">
        <v>2</v>
      </c>
      <c r="C21" s="70"/>
      <c r="D21" s="76">
        <f>I14</f>
        <v>1360</v>
      </c>
      <c r="E21" s="35"/>
      <c r="F21" s="35"/>
      <c r="G21" s="35"/>
      <c r="H21" s="35"/>
      <c r="I21" s="35"/>
      <c r="J21" s="36"/>
      <c r="K21" s="37"/>
      <c r="L21" s="37"/>
      <c r="M21" s="37"/>
    </row>
    <row r="22" spans="1:13" ht="18.75" x14ac:dyDescent="0.3">
      <c r="A22" s="14" t="s">
        <v>12</v>
      </c>
      <c r="B22" s="70" t="s">
        <v>33</v>
      </c>
      <c r="C22" s="70"/>
      <c r="D22" s="76">
        <f>I16</f>
        <v>219.23200000000003</v>
      </c>
      <c r="E22" s="35"/>
      <c r="F22" s="35"/>
      <c r="G22" s="35"/>
      <c r="H22" s="35"/>
      <c r="I22" s="35"/>
      <c r="J22" s="36"/>
      <c r="K22" s="37"/>
      <c r="L22" s="37"/>
      <c r="M22" s="37"/>
    </row>
    <row r="23" spans="1:13" ht="18.75" x14ac:dyDescent="0.3">
      <c r="A23" s="14" t="s">
        <v>12</v>
      </c>
      <c r="B23" s="70" t="s">
        <v>13</v>
      </c>
      <c r="C23" s="70"/>
      <c r="D23" s="76">
        <f>D7</f>
        <v>0</v>
      </c>
      <c r="E23" s="35"/>
      <c r="F23" s="35"/>
      <c r="G23" s="35"/>
      <c r="H23" s="35"/>
      <c r="I23" s="35"/>
      <c r="J23" s="36"/>
      <c r="K23" s="37"/>
      <c r="L23" s="37"/>
      <c r="M23" s="37"/>
    </row>
    <row r="24" spans="1:13" ht="18.75" x14ac:dyDescent="0.3">
      <c r="A24" s="14" t="s">
        <v>12</v>
      </c>
      <c r="B24" s="70" t="s">
        <v>11</v>
      </c>
      <c r="C24" s="77"/>
      <c r="D24" s="76">
        <f>D8</f>
        <v>0</v>
      </c>
      <c r="E24" s="14"/>
      <c r="F24" s="14"/>
      <c r="G24" s="14"/>
      <c r="H24" s="14"/>
      <c r="I24" s="14"/>
      <c r="J24" s="37"/>
      <c r="K24" s="37"/>
      <c r="L24" s="37"/>
      <c r="M24" s="37"/>
    </row>
    <row r="25" spans="1:13" ht="18.75" x14ac:dyDescent="0.3">
      <c r="A25" s="14" t="s">
        <v>14</v>
      </c>
      <c r="B25" s="70" t="s">
        <v>15</v>
      </c>
      <c r="C25" s="77"/>
      <c r="D25" s="76">
        <f>D21-D22-D23-D24</f>
        <v>1140.768</v>
      </c>
      <c r="E25" s="14"/>
      <c r="F25" s="14"/>
      <c r="G25" s="14"/>
      <c r="H25" s="14"/>
      <c r="I25" s="14"/>
      <c r="J25" s="37"/>
      <c r="K25" s="37"/>
      <c r="L25" s="37"/>
      <c r="M25" s="37"/>
    </row>
    <row r="26" spans="1:13" ht="18.75" x14ac:dyDescent="0.3">
      <c r="A26" s="14"/>
      <c r="B26" s="78"/>
      <c r="C26" s="19"/>
      <c r="D26" s="79"/>
      <c r="E26" s="14"/>
      <c r="F26" s="14"/>
      <c r="G26" s="14"/>
      <c r="H26" s="14"/>
      <c r="I26" s="14"/>
      <c r="J26" s="37"/>
      <c r="K26" s="37"/>
      <c r="L26" s="37"/>
      <c r="M26" s="37"/>
    </row>
    <row r="27" spans="1:13" x14ac:dyDescent="0.25">
      <c r="A27" s="16" t="s">
        <v>75</v>
      </c>
      <c r="B27" s="17"/>
      <c r="C27" s="17"/>
      <c r="D27" s="17"/>
      <c r="E27" s="17"/>
      <c r="F27" s="17"/>
      <c r="G27" s="17"/>
      <c r="H27" s="18"/>
      <c r="I27" s="74"/>
      <c r="J27" s="37"/>
      <c r="K27" s="37"/>
      <c r="L27" s="37"/>
      <c r="M27" s="37"/>
    </row>
    <row r="28" spans="1:13" ht="19.5" thickBot="1" x14ac:dyDescent="0.35">
      <c r="A28" s="14" t="s">
        <v>16</v>
      </c>
      <c r="B28" s="14"/>
      <c r="C28" s="14"/>
      <c r="D28" s="15">
        <v>18.690000000000001</v>
      </c>
      <c r="E28" s="14"/>
      <c r="F28" s="14"/>
      <c r="G28" s="14"/>
      <c r="H28" s="14"/>
      <c r="I28" s="14"/>
      <c r="J28" s="37"/>
      <c r="K28" s="37"/>
      <c r="L28" s="37"/>
      <c r="M28" s="37"/>
    </row>
    <row r="29" spans="1:1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37"/>
      <c r="K29" s="37"/>
      <c r="L29" s="37"/>
      <c r="M29" s="37"/>
    </row>
    <row r="30" spans="1:13" x14ac:dyDescent="0.25">
      <c r="A30" s="16" t="s">
        <v>76</v>
      </c>
      <c r="B30" s="17"/>
      <c r="C30" s="17"/>
      <c r="D30" s="17"/>
      <c r="E30" s="17"/>
      <c r="F30" s="17"/>
      <c r="G30" s="17"/>
      <c r="H30" s="18"/>
      <c r="I30" s="74"/>
      <c r="J30" s="37"/>
      <c r="K30" s="37"/>
      <c r="L30" s="37"/>
      <c r="M30" s="37"/>
    </row>
    <row r="31" spans="1:13" x14ac:dyDescent="0.25">
      <c r="A31" s="14" t="s">
        <v>17</v>
      </c>
      <c r="B31" s="14"/>
      <c r="C31" s="14"/>
      <c r="D31" s="14"/>
      <c r="E31" s="14"/>
      <c r="F31" s="14"/>
      <c r="G31" s="14"/>
      <c r="H31" s="14"/>
      <c r="I31" s="14"/>
      <c r="J31" s="37"/>
      <c r="K31" s="37"/>
      <c r="L31" s="37"/>
      <c r="M31" s="37"/>
    </row>
    <row r="32" spans="1:13" ht="18.75" x14ac:dyDescent="0.3">
      <c r="A32" s="14"/>
      <c r="B32" s="80">
        <f>D25</f>
        <v>1140.768</v>
      </c>
      <c r="C32" s="81">
        <v>12</v>
      </c>
      <c r="D32" s="75">
        <f>B32*C32</f>
        <v>13689.216</v>
      </c>
      <c r="E32" s="14"/>
      <c r="F32" s="14"/>
      <c r="G32" s="14"/>
      <c r="H32" s="14"/>
      <c r="I32" s="14"/>
      <c r="J32" s="37"/>
      <c r="K32" s="37"/>
      <c r="L32" s="37"/>
      <c r="M32" s="37"/>
    </row>
    <row r="33" spans="1:13" ht="18.75" x14ac:dyDescent="0.3">
      <c r="A33" s="14"/>
      <c r="B33" s="14"/>
      <c r="C33" s="14" t="s">
        <v>12</v>
      </c>
      <c r="D33" s="75">
        <v>132</v>
      </c>
      <c r="E33" s="14" t="s">
        <v>18</v>
      </c>
      <c r="F33" s="14"/>
      <c r="G33" s="14"/>
      <c r="H33" s="14"/>
      <c r="I33" s="14"/>
      <c r="J33" s="37"/>
      <c r="K33" s="37"/>
      <c r="L33" s="37"/>
      <c r="M33" s="37"/>
    </row>
    <row r="34" spans="1:13" ht="18.75" x14ac:dyDescent="0.3">
      <c r="A34" s="14"/>
      <c r="B34" s="14"/>
      <c r="C34" s="14" t="s">
        <v>12</v>
      </c>
      <c r="D34" s="75">
        <v>60</v>
      </c>
      <c r="E34" s="14" t="s">
        <v>19</v>
      </c>
      <c r="F34" s="14"/>
      <c r="G34" s="14"/>
      <c r="H34" s="14"/>
      <c r="I34" s="14"/>
      <c r="J34" s="37"/>
      <c r="K34" s="37"/>
      <c r="L34" s="37"/>
      <c r="M34" s="37"/>
    </row>
    <row r="35" spans="1:13" ht="19.5" thickBot="1" x14ac:dyDescent="0.35">
      <c r="A35" s="14"/>
      <c r="B35" s="14"/>
      <c r="C35" s="14" t="s">
        <v>20</v>
      </c>
      <c r="D35" s="75">
        <f>D32-D33-D34</f>
        <v>13497.216</v>
      </c>
      <c r="E35" s="14"/>
      <c r="F35" s="14"/>
      <c r="G35" s="14"/>
      <c r="H35" s="14"/>
      <c r="I35" s="14"/>
      <c r="J35" s="37"/>
      <c r="K35" s="37"/>
      <c r="L35" s="37"/>
      <c r="M35" s="37"/>
    </row>
    <row r="36" spans="1:13" ht="15.75" thickBot="1" x14ac:dyDescent="0.3">
      <c r="A36" s="14"/>
      <c r="B36" s="14"/>
      <c r="C36" s="14" t="s">
        <v>71</v>
      </c>
      <c r="D36" s="9">
        <v>0.25</v>
      </c>
      <c r="E36" s="14"/>
      <c r="F36" s="14"/>
      <c r="G36" s="14"/>
      <c r="H36" s="14"/>
      <c r="I36" s="14"/>
      <c r="J36" s="37"/>
      <c r="K36" s="37"/>
      <c r="L36" s="37"/>
      <c r="M36" s="37"/>
    </row>
    <row r="37" spans="1:13" ht="19.5" thickBot="1" x14ac:dyDescent="0.35">
      <c r="A37" s="14"/>
      <c r="B37" s="14"/>
      <c r="C37" s="14" t="s">
        <v>21</v>
      </c>
      <c r="D37" s="75">
        <f>(D35-11000)*D36</f>
        <v>624.30400000000009</v>
      </c>
      <c r="E37" s="14" t="s">
        <v>22</v>
      </c>
      <c r="F37" s="14"/>
      <c r="G37" s="14"/>
      <c r="H37" s="14"/>
      <c r="I37" s="14"/>
      <c r="J37" s="37"/>
      <c r="K37" s="37"/>
      <c r="L37" s="37"/>
      <c r="M37" s="37"/>
    </row>
    <row r="38" spans="1:13" ht="19.5" thickBot="1" x14ac:dyDescent="0.35">
      <c r="A38" s="14"/>
      <c r="B38" s="14"/>
      <c r="C38" s="14" t="s">
        <v>12</v>
      </c>
      <c r="D38" s="6">
        <v>400</v>
      </c>
      <c r="E38" s="14" t="s">
        <v>23</v>
      </c>
      <c r="F38" s="14"/>
      <c r="G38" s="14"/>
      <c r="H38" s="14"/>
      <c r="I38" s="14"/>
      <c r="J38" s="37"/>
      <c r="K38" s="37"/>
      <c r="L38" s="37"/>
      <c r="M38" s="37"/>
    </row>
    <row r="39" spans="1:13" ht="19.5" thickBot="1" x14ac:dyDescent="0.35">
      <c r="A39" s="14"/>
      <c r="B39" s="14"/>
      <c r="C39" s="14" t="s">
        <v>12</v>
      </c>
      <c r="D39" s="6"/>
      <c r="E39" s="14"/>
      <c r="F39" s="14"/>
      <c r="G39" s="14"/>
      <c r="H39" s="14"/>
      <c r="I39" s="14"/>
      <c r="J39" s="37"/>
      <c r="K39" s="37"/>
      <c r="L39" s="37"/>
      <c r="M39" s="37"/>
    </row>
    <row r="40" spans="1:13" ht="19.5" thickBot="1" x14ac:dyDescent="0.35">
      <c r="A40" s="14"/>
      <c r="B40" s="14"/>
      <c r="C40" s="14" t="s">
        <v>12</v>
      </c>
      <c r="D40" s="6"/>
      <c r="E40" s="14" t="s">
        <v>78</v>
      </c>
      <c r="F40" s="14"/>
      <c r="G40" s="14"/>
      <c r="H40" s="14"/>
      <c r="I40" s="14"/>
      <c r="J40" s="37"/>
      <c r="K40" s="37"/>
      <c r="L40" s="37"/>
      <c r="M40" s="37"/>
    </row>
    <row r="41" spans="1:13" ht="19.5" thickBot="1" x14ac:dyDescent="0.35">
      <c r="A41" s="14"/>
      <c r="B41" s="14"/>
      <c r="C41" s="14" t="s">
        <v>24</v>
      </c>
      <c r="D41" s="75">
        <f>D37-D38-D39</f>
        <v>224.30400000000009</v>
      </c>
      <c r="E41" s="14" t="s">
        <v>25</v>
      </c>
      <c r="F41" s="14"/>
      <c r="G41" s="14"/>
      <c r="H41" s="14"/>
      <c r="I41" s="14"/>
      <c r="J41" s="37"/>
      <c r="K41" s="37"/>
      <c r="L41" s="37"/>
      <c r="M41" s="37"/>
    </row>
    <row r="42" spans="1:13" ht="19.5" thickBot="1" x14ac:dyDescent="0.35">
      <c r="A42" s="14"/>
      <c r="B42" s="14"/>
      <c r="C42" s="10" t="s">
        <v>27</v>
      </c>
      <c r="D42" s="27">
        <f>D41/C32</f>
        <v>18.692000000000007</v>
      </c>
      <c r="E42" s="14" t="s">
        <v>26</v>
      </c>
      <c r="F42" s="14"/>
      <c r="G42" s="14"/>
      <c r="H42" s="14"/>
      <c r="I42" s="14"/>
      <c r="J42" s="37"/>
      <c r="K42" s="37"/>
      <c r="L42" s="37"/>
      <c r="M42" s="37"/>
    </row>
    <row r="43" spans="1:13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37"/>
      <c r="K43" s="37"/>
      <c r="L43" s="37"/>
      <c r="M43" s="37"/>
    </row>
    <row r="44" spans="1:13" x14ac:dyDescent="0.25">
      <c r="A44" s="16" t="s">
        <v>28</v>
      </c>
      <c r="B44" s="17" t="s">
        <v>29</v>
      </c>
      <c r="C44" s="17"/>
      <c r="D44" s="17"/>
      <c r="E44" s="17"/>
      <c r="F44" s="17"/>
      <c r="G44" s="17"/>
      <c r="H44" s="18"/>
      <c r="I44" s="74"/>
      <c r="J44" s="37"/>
      <c r="K44" s="37"/>
      <c r="L44" s="37"/>
      <c r="M44" s="37"/>
    </row>
    <row r="45" spans="1:13" ht="15.75" thickBot="1" x14ac:dyDescent="0.3">
      <c r="A45" s="74"/>
      <c r="B45" s="74"/>
      <c r="C45" s="74"/>
      <c r="D45" s="74"/>
      <c r="E45" s="74"/>
      <c r="F45" s="74"/>
      <c r="G45" s="74"/>
      <c r="H45" s="74"/>
      <c r="I45" s="74"/>
      <c r="J45" s="37"/>
      <c r="K45" s="37"/>
      <c r="L45" s="37"/>
      <c r="M45" s="37"/>
    </row>
    <row r="46" spans="1:13" ht="15.75" thickBot="1" x14ac:dyDescent="0.3">
      <c r="A46" s="82" t="s">
        <v>77</v>
      </c>
      <c r="B46" s="21"/>
      <c r="C46" s="21"/>
      <c r="D46" s="22">
        <f>D25</f>
        <v>1140.768</v>
      </c>
      <c r="E46" s="14"/>
      <c r="F46" s="14"/>
      <c r="G46" s="14"/>
      <c r="H46" s="14"/>
      <c r="I46" s="14"/>
      <c r="J46" s="37"/>
      <c r="K46" s="37"/>
      <c r="L46" s="37"/>
      <c r="M46" s="37"/>
    </row>
    <row r="47" spans="1:13" ht="15.75" thickBot="1" x14ac:dyDescent="0.3">
      <c r="A47" s="82" t="s">
        <v>69</v>
      </c>
      <c r="B47" s="21"/>
      <c r="C47" s="21"/>
      <c r="D47" s="20">
        <v>1140</v>
      </c>
      <c r="E47" s="19"/>
      <c r="F47" s="19"/>
      <c r="G47" s="14"/>
      <c r="H47" s="14"/>
      <c r="I47" s="14"/>
      <c r="J47" s="37"/>
      <c r="K47" s="37"/>
      <c r="L47" s="37"/>
      <c r="M47" s="37"/>
    </row>
    <row r="48" spans="1:13" ht="15.75" thickBot="1" x14ac:dyDescent="0.3">
      <c r="A48" s="82" t="s">
        <v>74</v>
      </c>
      <c r="B48" s="21"/>
      <c r="C48" s="21"/>
      <c r="D48" s="11">
        <v>18.5</v>
      </c>
      <c r="E48" s="25">
        <f>D48</f>
        <v>18.5</v>
      </c>
      <c r="F48" s="19"/>
      <c r="G48" s="14"/>
      <c r="H48" s="14"/>
      <c r="I48" s="14"/>
      <c r="J48" s="37"/>
      <c r="K48" s="37"/>
      <c r="L48" s="37"/>
      <c r="M48" s="37"/>
    </row>
    <row r="49" spans="1:13" ht="15.75" thickBo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37"/>
      <c r="K49" s="37"/>
      <c r="L49" s="37"/>
      <c r="M49" s="37"/>
    </row>
    <row r="50" spans="1:13" ht="15.75" thickBot="1" x14ac:dyDescent="0.3">
      <c r="A50" s="82" t="s">
        <v>70</v>
      </c>
      <c r="B50" s="21"/>
      <c r="C50" s="21"/>
      <c r="D50" s="23">
        <f>D48</f>
        <v>18.5</v>
      </c>
      <c r="E50" s="14"/>
      <c r="F50" s="14"/>
      <c r="G50" s="14"/>
      <c r="H50" s="14"/>
      <c r="I50" s="14"/>
      <c r="J50" s="37"/>
      <c r="K50" s="37"/>
      <c r="L50" s="37"/>
      <c r="M50" s="37"/>
    </row>
    <row r="51" spans="1:13" ht="15.75" thickBot="1" x14ac:dyDescent="0.3">
      <c r="A51" s="83" t="s">
        <v>71</v>
      </c>
      <c r="B51" s="84"/>
      <c r="C51" s="84"/>
      <c r="D51" s="24">
        <f>D36</f>
        <v>0.25</v>
      </c>
      <c r="E51" s="14"/>
      <c r="F51" s="14"/>
      <c r="G51" s="14"/>
      <c r="H51" s="14"/>
      <c r="I51" s="14"/>
      <c r="J51" s="37"/>
      <c r="K51" s="37"/>
      <c r="L51" s="37"/>
      <c r="M51" s="37"/>
    </row>
    <row r="52" spans="1:13" ht="19.5" thickBot="1" x14ac:dyDescent="0.35">
      <c r="A52" s="83" t="s">
        <v>72</v>
      </c>
      <c r="B52" s="84"/>
      <c r="C52" s="84"/>
      <c r="D52" s="12">
        <v>0.77</v>
      </c>
      <c r="E52" s="14"/>
      <c r="F52" s="14"/>
      <c r="G52" s="14"/>
      <c r="H52" s="14"/>
      <c r="I52" s="14"/>
      <c r="J52" s="37"/>
      <c r="K52" s="37"/>
      <c r="L52" s="37"/>
      <c r="M52" s="37"/>
    </row>
    <row r="53" spans="1:13" ht="19.5" thickBot="1" x14ac:dyDescent="0.35">
      <c r="A53" s="83" t="s">
        <v>73</v>
      </c>
      <c r="B53" s="84"/>
      <c r="C53" s="84"/>
      <c r="D53" s="26">
        <f>D51*D52</f>
        <v>0.1925</v>
      </c>
      <c r="E53" s="22">
        <f>D53</f>
        <v>0.1925</v>
      </c>
      <c r="F53" s="14"/>
      <c r="G53" s="14"/>
      <c r="H53" s="14"/>
      <c r="I53" s="14"/>
      <c r="J53" s="37"/>
      <c r="K53" s="37"/>
      <c r="L53" s="37"/>
      <c r="M53" s="37"/>
    </row>
    <row r="54" spans="1:13" ht="15.75" thickBot="1" x14ac:dyDescent="0.3">
      <c r="A54" s="85" t="s">
        <v>79</v>
      </c>
      <c r="B54" s="86"/>
      <c r="C54" s="86"/>
      <c r="D54" s="86"/>
      <c r="E54" s="87">
        <f>SUM(E48:E53)</f>
        <v>18.692499999999999</v>
      </c>
      <c r="F54" s="14"/>
      <c r="G54" s="14"/>
      <c r="H54" s="14"/>
      <c r="I54" s="14"/>
      <c r="J54" s="37"/>
      <c r="K54" s="37"/>
      <c r="L54" s="37"/>
      <c r="M54" s="37"/>
    </row>
    <row r="55" spans="1:13" x14ac:dyDescent="0.25">
      <c r="A55" s="14"/>
      <c r="B55" s="14"/>
      <c r="C55" s="14"/>
      <c r="D55" s="88"/>
      <c r="E55" s="14"/>
      <c r="F55" s="14"/>
      <c r="G55" s="14"/>
      <c r="H55" s="14"/>
      <c r="I55" s="14"/>
      <c r="J55" s="37"/>
      <c r="K55" s="37"/>
      <c r="L55" s="37"/>
      <c r="M55" s="37"/>
    </row>
    <row r="56" spans="1:13" x14ac:dyDescent="0.25">
      <c r="A56" s="16" t="s">
        <v>30</v>
      </c>
      <c r="B56" s="17" t="s">
        <v>31</v>
      </c>
      <c r="C56" s="17"/>
      <c r="D56" s="17"/>
      <c r="E56" s="17"/>
      <c r="F56" s="17"/>
      <c r="G56" s="17"/>
      <c r="H56" s="18"/>
      <c r="I56" s="14"/>
      <c r="J56" s="37"/>
      <c r="K56" s="37"/>
      <c r="L56" s="37"/>
      <c r="M56" s="37"/>
    </row>
    <row r="57" spans="1:13" ht="15.75" thickBot="1" x14ac:dyDescent="0.3">
      <c r="A57" s="14"/>
      <c r="B57" s="14"/>
      <c r="C57" s="14"/>
      <c r="D57" s="80">
        <f>D25</f>
        <v>1140.768</v>
      </c>
      <c r="E57" s="89">
        <f>D36</f>
        <v>0.25</v>
      </c>
      <c r="F57" s="80">
        <f>D57*E57</f>
        <v>285.19200000000001</v>
      </c>
      <c r="G57" s="14"/>
      <c r="H57" s="14"/>
      <c r="I57" s="14"/>
      <c r="J57" s="37"/>
      <c r="K57" s="37"/>
      <c r="L57" s="37"/>
      <c r="M57" s="37"/>
    </row>
    <row r="58" spans="1:13" ht="15.75" thickBot="1" x14ac:dyDescent="0.3">
      <c r="A58" s="82" t="s">
        <v>80</v>
      </c>
      <c r="B58" s="21"/>
      <c r="C58" s="21"/>
      <c r="D58" s="21"/>
      <c r="E58" s="21"/>
      <c r="F58" s="11">
        <v>266.5</v>
      </c>
      <c r="G58" s="14"/>
      <c r="H58" s="14"/>
      <c r="I58" s="14"/>
      <c r="J58" s="37"/>
      <c r="K58" s="37"/>
      <c r="L58" s="37"/>
      <c r="M58" s="37"/>
    </row>
    <row r="59" spans="1:13" x14ac:dyDescent="0.25">
      <c r="A59" s="14"/>
      <c r="B59" s="14"/>
      <c r="C59" s="14"/>
      <c r="D59" s="14"/>
      <c r="E59" s="14"/>
      <c r="F59" s="80">
        <f>F57-F58</f>
        <v>18.692000000000007</v>
      </c>
      <c r="G59" s="14"/>
      <c r="H59" s="14"/>
      <c r="I59" s="14"/>
      <c r="J59" s="37"/>
      <c r="K59" s="37"/>
      <c r="L59" s="37"/>
      <c r="M59" s="37"/>
    </row>
    <row r="60" spans="1:13" ht="18.75" x14ac:dyDescent="0.3">
      <c r="A60" s="29" t="s">
        <v>32</v>
      </c>
      <c r="B60" s="30"/>
      <c r="C60" s="30"/>
      <c r="D60" s="30"/>
      <c r="E60" s="30"/>
      <c r="F60" s="30"/>
      <c r="G60" s="30"/>
      <c r="H60" s="30"/>
      <c r="I60" s="28">
        <f>C64</f>
        <v>1122.076</v>
      </c>
      <c r="J60" s="37"/>
      <c r="K60" s="37"/>
      <c r="L60" s="37"/>
      <c r="M60" s="37"/>
    </row>
    <row r="61" spans="1:13" ht="18.75" x14ac:dyDescent="0.3">
      <c r="A61" s="14"/>
      <c r="B61" s="90" t="s">
        <v>2</v>
      </c>
      <c r="C61" s="91">
        <f>I14</f>
        <v>1360</v>
      </c>
      <c r="D61" s="14"/>
      <c r="E61" s="14"/>
      <c r="F61" s="14"/>
      <c r="G61" s="14"/>
      <c r="H61" s="14"/>
      <c r="I61" s="14"/>
      <c r="J61" s="37"/>
      <c r="K61" s="37"/>
      <c r="L61" s="37"/>
      <c r="M61" s="37"/>
    </row>
    <row r="62" spans="1:13" ht="18.75" x14ac:dyDescent="0.3">
      <c r="A62" s="14"/>
      <c r="B62" s="90" t="s">
        <v>33</v>
      </c>
      <c r="C62" s="91">
        <f>I16</f>
        <v>219.23200000000003</v>
      </c>
      <c r="D62" s="14"/>
      <c r="E62" s="14"/>
      <c r="F62" s="92"/>
      <c r="G62" s="14"/>
      <c r="H62" s="14"/>
      <c r="I62" s="14"/>
      <c r="J62" s="37"/>
      <c r="K62" s="37"/>
      <c r="L62" s="37"/>
      <c r="M62" s="37"/>
    </row>
    <row r="63" spans="1:13" ht="18.75" x14ac:dyDescent="0.3">
      <c r="A63" s="14"/>
      <c r="B63" s="38" t="s">
        <v>34</v>
      </c>
      <c r="C63" s="39">
        <f>I19</f>
        <v>18.692000000000007</v>
      </c>
      <c r="D63" s="14"/>
      <c r="E63" s="14"/>
      <c r="F63" s="14"/>
      <c r="G63" s="14"/>
      <c r="H63" s="14"/>
      <c r="I63" s="14"/>
      <c r="J63" s="37"/>
      <c r="K63" s="37"/>
      <c r="L63" s="37"/>
      <c r="M63" s="37"/>
    </row>
    <row r="64" spans="1:13" ht="18.75" x14ac:dyDescent="0.3">
      <c r="A64" s="14"/>
      <c r="B64" s="38" t="s">
        <v>35</v>
      </c>
      <c r="C64" s="39">
        <f>C61-C62-C63</f>
        <v>1122.076</v>
      </c>
      <c r="D64" s="14"/>
      <c r="E64" s="14"/>
      <c r="F64" s="14"/>
      <c r="G64" s="14"/>
      <c r="H64" s="14"/>
      <c r="I64" s="14"/>
      <c r="J64" s="37"/>
      <c r="K64" s="37"/>
      <c r="L64" s="37"/>
      <c r="M64" s="37"/>
    </row>
    <row r="65" spans="1:13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37"/>
      <c r="K65" s="37"/>
      <c r="L65" s="37"/>
      <c r="M65" s="37"/>
    </row>
    <row r="66" spans="1:13" ht="18.75" x14ac:dyDescent="0.3">
      <c r="A66" s="29" t="s">
        <v>36</v>
      </c>
      <c r="B66" s="30"/>
      <c r="C66" s="30"/>
      <c r="D66" s="30"/>
      <c r="E66" s="30"/>
      <c r="F66" s="30"/>
      <c r="G66" s="30"/>
      <c r="H66" s="30"/>
      <c r="I66" s="28"/>
      <c r="J66" s="37"/>
      <c r="K66" s="37"/>
      <c r="L66" s="37"/>
      <c r="M66" s="37"/>
    </row>
    <row r="67" spans="1:13" ht="18.75" x14ac:dyDescent="0.3">
      <c r="A67" s="29" t="s">
        <v>37</v>
      </c>
      <c r="B67" s="30"/>
      <c r="C67" s="30"/>
      <c r="D67" s="30"/>
      <c r="E67" s="30"/>
      <c r="F67" s="30"/>
      <c r="G67" s="30"/>
      <c r="H67" s="30"/>
      <c r="I67" s="28"/>
      <c r="J67" s="37"/>
      <c r="K67" s="37"/>
      <c r="L67" s="37"/>
      <c r="M67" s="37"/>
    </row>
    <row r="68" spans="1:13" ht="18.75" x14ac:dyDescent="0.3">
      <c r="A68" s="29" t="s">
        <v>38</v>
      </c>
      <c r="B68" s="30"/>
      <c r="C68" s="30" t="s">
        <v>84</v>
      </c>
      <c r="D68" s="30"/>
      <c r="E68" s="30"/>
      <c r="F68" s="30"/>
      <c r="G68" s="30"/>
      <c r="H68" s="30"/>
      <c r="I68" s="28"/>
      <c r="J68" s="37"/>
      <c r="K68" s="37"/>
      <c r="L68" s="37"/>
      <c r="M68" s="37"/>
    </row>
    <row r="69" spans="1:13" ht="19.5" thickBot="1" x14ac:dyDescent="0.35">
      <c r="A69" s="29" t="s">
        <v>46</v>
      </c>
      <c r="B69" s="30"/>
      <c r="C69" s="30"/>
      <c r="D69" s="30"/>
      <c r="E69" s="30"/>
      <c r="F69" s="30"/>
      <c r="G69" s="30"/>
      <c r="H69" s="30"/>
      <c r="I69" s="28"/>
      <c r="J69" s="37"/>
      <c r="K69" s="37"/>
      <c r="L69" s="37"/>
      <c r="M69" s="37"/>
    </row>
    <row r="70" spans="1:13" ht="19.5" thickBot="1" x14ac:dyDescent="0.35">
      <c r="A70" s="14"/>
      <c r="B70" s="40" t="s">
        <v>39</v>
      </c>
      <c r="C70" s="40" t="s">
        <v>40</v>
      </c>
      <c r="D70" s="41" t="s">
        <v>41</v>
      </c>
      <c r="E70" s="14"/>
      <c r="F70" s="14"/>
      <c r="G70" s="14"/>
      <c r="H70" s="14"/>
      <c r="I70" s="14"/>
      <c r="J70" s="37"/>
      <c r="K70" s="37"/>
      <c r="L70" s="37"/>
      <c r="M70" s="37"/>
    </row>
    <row r="71" spans="1:13" ht="18.75" x14ac:dyDescent="0.3">
      <c r="A71" s="14"/>
      <c r="B71" s="42" t="s">
        <v>87</v>
      </c>
      <c r="C71" s="43">
        <f>I14</f>
        <v>1360</v>
      </c>
      <c r="D71" s="44"/>
      <c r="E71" s="14"/>
      <c r="F71" s="14"/>
      <c r="G71" s="14"/>
      <c r="H71" s="14"/>
      <c r="I71" s="14"/>
      <c r="J71" s="37"/>
      <c r="K71" s="37"/>
      <c r="L71" s="37"/>
      <c r="M71" s="37"/>
    </row>
    <row r="72" spans="1:13" ht="18.75" x14ac:dyDescent="0.3">
      <c r="A72" s="14"/>
      <c r="B72" s="45" t="s">
        <v>42</v>
      </c>
      <c r="C72" s="46"/>
      <c r="D72" s="47"/>
      <c r="E72" s="14"/>
      <c r="F72" s="14"/>
      <c r="G72" s="14"/>
      <c r="H72" s="14"/>
      <c r="I72" s="14"/>
      <c r="J72" s="37"/>
      <c r="K72" s="37"/>
      <c r="L72" s="37"/>
      <c r="M72" s="37"/>
    </row>
    <row r="73" spans="1:13" ht="18.75" x14ac:dyDescent="0.3">
      <c r="A73" s="14"/>
      <c r="B73" s="45" t="s">
        <v>43</v>
      </c>
      <c r="C73" s="46"/>
      <c r="D73" s="48">
        <f>C63</f>
        <v>18.692000000000007</v>
      </c>
      <c r="E73" s="14"/>
      <c r="F73" s="14"/>
      <c r="G73" s="14"/>
      <c r="H73" s="14"/>
      <c r="I73" s="14"/>
      <c r="J73" s="37"/>
      <c r="K73" s="37"/>
      <c r="L73" s="37"/>
      <c r="M73" s="37"/>
    </row>
    <row r="74" spans="1:13" ht="18.75" x14ac:dyDescent="0.3">
      <c r="A74" s="14"/>
      <c r="B74" s="45" t="s">
        <v>44</v>
      </c>
      <c r="C74" s="46"/>
      <c r="D74" s="48">
        <f>C62</f>
        <v>219.23200000000003</v>
      </c>
      <c r="E74" s="14"/>
      <c r="F74" s="14"/>
      <c r="G74" s="14"/>
      <c r="H74" s="14"/>
      <c r="I74" s="14"/>
      <c r="J74" s="37"/>
      <c r="K74" s="37"/>
      <c r="L74" s="37"/>
      <c r="M74" s="37"/>
    </row>
    <row r="75" spans="1:13" ht="19.5" thickBot="1" x14ac:dyDescent="0.35">
      <c r="A75" s="14"/>
      <c r="B75" s="45" t="s">
        <v>45</v>
      </c>
      <c r="C75" s="49"/>
      <c r="D75" s="50">
        <f>C64</f>
        <v>1122.076</v>
      </c>
      <c r="E75" s="14"/>
      <c r="F75" s="14"/>
      <c r="G75" s="14"/>
      <c r="H75" s="14"/>
      <c r="I75" s="14"/>
      <c r="J75" s="37"/>
      <c r="K75" s="37"/>
      <c r="L75" s="37"/>
      <c r="M75" s="37"/>
    </row>
    <row r="76" spans="1:13" ht="19.5" thickBot="1" x14ac:dyDescent="0.35">
      <c r="A76" s="14"/>
      <c r="B76" s="33"/>
      <c r="C76" s="51">
        <f>SUM(C71:C75)</f>
        <v>1360</v>
      </c>
      <c r="D76" s="51">
        <f>SUM(D73:D75)</f>
        <v>1360</v>
      </c>
      <c r="E76" s="14"/>
      <c r="F76" s="14"/>
      <c r="G76" s="14"/>
      <c r="H76" s="14"/>
      <c r="I76" s="14"/>
      <c r="J76" s="37"/>
      <c r="K76" s="37"/>
      <c r="L76" s="37"/>
      <c r="M76" s="37"/>
    </row>
    <row r="77" spans="1:13" ht="15.75" thickTop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37"/>
      <c r="K77" s="37"/>
      <c r="L77" s="37"/>
      <c r="M77" s="37"/>
    </row>
    <row r="78" spans="1:13" ht="18.75" x14ac:dyDescent="0.3">
      <c r="A78" s="29" t="s">
        <v>56</v>
      </c>
      <c r="B78" s="30"/>
      <c r="C78" s="30"/>
      <c r="D78" s="30"/>
      <c r="E78" s="30"/>
      <c r="F78" s="30"/>
      <c r="G78" s="30"/>
      <c r="H78" s="30"/>
      <c r="I78" s="28"/>
      <c r="J78" s="37"/>
      <c r="K78" s="37"/>
      <c r="L78" s="37"/>
      <c r="M78" s="37"/>
    </row>
    <row r="79" spans="1:13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37"/>
      <c r="K79" s="37"/>
      <c r="L79" s="37"/>
      <c r="M79" s="37"/>
    </row>
    <row r="80" spans="1:13" ht="18.75" x14ac:dyDescent="0.3">
      <c r="A80" s="14"/>
      <c r="B80" s="33"/>
      <c r="C80" s="52" t="s">
        <v>52</v>
      </c>
      <c r="D80" s="52" t="s">
        <v>15</v>
      </c>
      <c r="E80" s="52" t="s">
        <v>53</v>
      </c>
      <c r="F80" s="52" t="s">
        <v>54</v>
      </c>
      <c r="G80" s="52" t="s">
        <v>55</v>
      </c>
      <c r="H80" s="14"/>
      <c r="I80" s="14"/>
      <c r="J80" s="37"/>
      <c r="K80" s="37"/>
      <c r="L80" s="37"/>
      <c r="M80" s="37"/>
    </row>
    <row r="81" spans="1:13" ht="18.75" x14ac:dyDescent="0.3">
      <c r="A81" s="14"/>
      <c r="B81" s="33" t="s">
        <v>47</v>
      </c>
      <c r="C81" s="53">
        <v>0.21479999999999999</v>
      </c>
      <c r="D81" s="54">
        <v>1360</v>
      </c>
      <c r="E81" s="55">
        <f>D81*C81</f>
        <v>292.12799999999999</v>
      </c>
      <c r="F81" s="56" t="s">
        <v>57</v>
      </c>
      <c r="G81" s="57">
        <v>3600</v>
      </c>
      <c r="H81" s="14"/>
      <c r="I81" s="14"/>
      <c r="J81" s="37"/>
      <c r="K81" s="37"/>
      <c r="L81" s="37"/>
      <c r="M81" s="37"/>
    </row>
    <row r="82" spans="1:13" ht="18.75" x14ac:dyDescent="0.3">
      <c r="A82" s="14"/>
      <c r="B82" s="33" t="s">
        <v>48</v>
      </c>
      <c r="C82" s="53">
        <v>4.1000000000000002E-2</v>
      </c>
      <c r="D82" s="54">
        <v>1360</v>
      </c>
      <c r="E82" s="55">
        <f>D82*C82</f>
        <v>55.760000000000005</v>
      </c>
      <c r="F82" s="56" t="s">
        <v>58</v>
      </c>
      <c r="G82" s="57">
        <v>3540</v>
      </c>
      <c r="H82" s="137" t="s">
        <v>88</v>
      </c>
      <c r="I82" s="138"/>
      <c r="J82" s="128" t="s">
        <v>86</v>
      </c>
      <c r="K82" s="129"/>
      <c r="L82" s="129"/>
      <c r="M82" s="130"/>
    </row>
    <row r="83" spans="1:13" ht="18.75" x14ac:dyDescent="0.3">
      <c r="A83" s="14"/>
      <c r="B83" s="33" t="s">
        <v>49</v>
      </c>
      <c r="C83" s="53">
        <v>4.0000000000000001E-3</v>
      </c>
      <c r="D83" s="55">
        <f>D82</f>
        <v>1360</v>
      </c>
      <c r="E83" s="55">
        <f>D83*C83</f>
        <v>5.44</v>
      </c>
      <c r="F83" s="56" t="s">
        <v>59</v>
      </c>
      <c r="G83" s="57">
        <v>3540</v>
      </c>
      <c r="H83" s="139"/>
      <c r="I83" s="140"/>
      <c r="J83" s="131"/>
      <c r="K83" s="132"/>
      <c r="L83" s="132"/>
      <c r="M83" s="133"/>
    </row>
    <row r="84" spans="1:13" ht="18.75" x14ac:dyDescent="0.3">
      <c r="A84" s="14"/>
      <c r="B84" s="33" t="s">
        <v>50</v>
      </c>
      <c r="C84" s="53">
        <v>0.03</v>
      </c>
      <c r="D84" s="55">
        <f>D82</f>
        <v>1360</v>
      </c>
      <c r="E84" s="55">
        <f>D84*C84</f>
        <v>40.799999999999997</v>
      </c>
      <c r="F84" s="56" t="s">
        <v>60</v>
      </c>
      <c r="G84" s="57">
        <v>3610</v>
      </c>
      <c r="H84" s="141"/>
      <c r="I84" s="142"/>
      <c r="J84" s="134"/>
      <c r="K84" s="135"/>
      <c r="L84" s="135"/>
      <c r="M84" s="136"/>
    </row>
    <row r="85" spans="1:13" ht="18.75" x14ac:dyDescent="0.3">
      <c r="A85" s="14"/>
      <c r="B85" s="33" t="s">
        <v>51</v>
      </c>
      <c r="C85" s="53">
        <v>1.5299999999999999E-2</v>
      </c>
      <c r="D85" s="54">
        <v>1360</v>
      </c>
      <c r="E85" s="55">
        <f>D85*C85</f>
        <v>20.808</v>
      </c>
      <c r="F85" s="56" t="s">
        <v>61</v>
      </c>
      <c r="G85" s="57">
        <v>3600</v>
      </c>
      <c r="H85" s="126" t="s">
        <v>136</v>
      </c>
      <c r="I85" s="127"/>
      <c r="J85" s="37"/>
      <c r="K85" s="37"/>
      <c r="L85" s="37"/>
      <c r="M85" s="37"/>
    </row>
    <row r="86" spans="1:13" ht="18.75" x14ac:dyDescent="0.3">
      <c r="A86" s="14"/>
      <c r="B86" s="35"/>
      <c r="C86" s="58">
        <f>SUM(C81:C85)</f>
        <v>0.30509999999999993</v>
      </c>
      <c r="D86" s="35"/>
      <c r="E86" s="59">
        <f>SUM(E81:E85)</f>
        <v>414.93599999999998</v>
      </c>
      <c r="F86" s="35"/>
      <c r="G86" s="35"/>
      <c r="H86" s="14"/>
      <c r="I86" s="14"/>
      <c r="J86" s="37"/>
      <c r="K86" s="37"/>
      <c r="L86" s="37"/>
      <c r="M86" s="37"/>
    </row>
    <row r="87" spans="1:13" ht="18.75" x14ac:dyDescent="0.3">
      <c r="A87" s="29" t="s">
        <v>62</v>
      </c>
      <c r="B87" s="30"/>
      <c r="C87" s="30"/>
      <c r="D87" s="30"/>
      <c r="E87" s="30"/>
      <c r="F87" s="30"/>
      <c r="G87" s="30"/>
      <c r="H87" s="30"/>
      <c r="I87" s="28"/>
      <c r="J87" s="37"/>
      <c r="K87" s="37"/>
      <c r="L87" s="37"/>
      <c r="M87" s="37"/>
    </row>
    <row r="88" spans="1:13" x14ac:dyDescent="0.25">
      <c r="A88" s="14"/>
      <c r="B88" s="5" t="s">
        <v>63</v>
      </c>
      <c r="C88" s="4">
        <f>D75</f>
        <v>1122.076</v>
      </c>
      <c r="D88" s="14"/>
      <c r="E88" s="14"/>
      <c r="F88" s="14"/>
      <c r="G88" s="14"/>
      <c r="H88" s="14"/>
      <c r="I88" s="14"/>
      <c r="J88" s="37"/>
      <c r="K88" s="37"/>
      <c r="L88" s="37"/>
      <c r="M88" s="37"/>
    </row>
    <row r="89" spans="1:13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37"/>
      <c r="K89" s="37"/>
      <c r="L89" s="37"/>
      <c r="M89" s="37"/>
    </row>
    <row r="90" spans="1:13" ht="18.75" x14ac:dyDescent="0.3">
      <c r="A90" s="29" t="s">
        <v>64</v>
      </c>
      <c r="B90" s="30"/>
      <c r="C90" s="30" t="s">
        <v>65</v>
      </c>
      <c r="D90" s="30"/>
      <c r="E90" s="30"/>
      <c r="F90" s="30"/>
      <c r="G90" s="30"/>
      <c r="H90" s="30"/>
      <c r="I90" s="28"/>
      <c r="J90" s="37"/>
      <c r="K90" s="37"/>
      <c r="L90" s="37"/>
      <c r="M90" s="37"/>
    </row>
    <row r="91" spans="1:13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37"/>
      <c r="K91" s="37"/>
      <c r="L91" s="37"/>
      <c r="M91" s="37"/>
    </row>
    <row r="92" spans="1:13" ht="18.75" x14ac:dyDescent="0.3">
      <c r="A92" s="29" t="s">
        <v>85</v>
      </c>
      <c r="B92" s="30"/>
      <c r="C92" s="30"/>
      <c r="D92" s="30"/>
      <c r="E92" s="30" t="s">
        <v>65</v>
      </c>
      <c r="F92" s="30"/>
      <c r="G92" s="30"/>
      <c r="H92" s="30"/>
      <c r="I92" s="28"/>
      <c r="J92" s="37"/>
      <c r="K92" s="37"/>
      <c r="L92" s="37"/>
      <c r="M92" s="37"/>
    </row>
    <row r="93" spans="1:13" x14ac:dyDescent="0.25">
      <c r="A93" s="14"/>
      <c r="B93" s="5"/>
      <c r="C93" s="2" t="s">
        <v>54</v>
      </c>
      <c r="D93" s="2" t="s">
        <v>55</v>
      </c>
      <c r="E93" s="14"/>
      <c r="F93" s="14"/>
      <c r="G93" s="14"/>
      <c r="H93" s="14"/>
      <c r="I93" s="14"/>
      <c r="J93" s="37"/>
      <c r="K93" s="37"/>
      <c r="L93" s="37"/>
      <c r="M93" s="37"/>
    </row>
    <row r="94" spans="1:13" x14ac:dyDescent="0.25">
      <c r="A94" s="14"/>
      <c r="B94" s="3">
        <v>3540</v>
      </c>
      <c r="C94" s="4">
        <f>D73+E82+E83</f>
        <v>79.89200000000001</v>
      </c>
      <c r="D94" s="5"/>
      <c r="E94" s="14" t="s">
        <v>66</v>
      </c>
      <c r="F94" s="14"/>
      <c r="G94" s="14"/>
      <c r="H94" s="14"/>
      <c r="I94" s="14"/>
      <c r="J94" s="37"/>
      <c r="K94" s="37"/>
      <c r="L94" s="37"/>
      <c r="M94" s="37"/>
    </row>
    <row r="95" spans="1:13" x14ac:dyDescent="0.25">
      <c r="A95" s="14"/>
      <c r="B95" s="3">
        <v>3600</v>
      </c>
      <c r="C95" s="4">
        <f>D74+E81+E85</f>
        <v>532.16800000000001</v>
      </c>
      <c r="D95" s="5"/>
      <c r="E95" s="14" t="s">
        <v>68</v>
      </c>
      <c r="F95" s="14"/>
      <c r="G95" s="14"/>
      <c r="H95" s="14"/>
      <c r="I95" s="14"/>
      <c r="J95" s="37"/>
      <c r="K95" s="37"/>
      <c r="L95" s="37"/>
      <c r="M95" s="37"/>
    </row>
    <row r="96" spans="1:13" x14ac:dyDescent="0.25">
      <c r="A96" s="14"/>
      <c r="B96" s="3">
        <v>3610</v>
      </c>
      <c r="C96" s="4">
        <f>E84</f>
        <v>40.799999999999997</v>
      </c>
      <c r="D96" s="5"/>
      <c r="E96" s="14" t="s">
        <v>67</v>
      </c>
      <c r="F96" s="14"/>
      <c r="G96" s="14"/>
      <c r="H96" s="14"/>
      <c r="I96" s="14"/>
      <c r="J96" s="37"/>
      <c r="K96" s="37"/>
      <c r="L96" s="37"/>
      <c r="M96" s="37"/>
    </row>
    <row r="97" spans="1:13" x14ac:dyDescent="0.25">
      <c r="A97" s="14"/>
      <c r="B97" s="3" t="s">
        <v>42</v>
      </c>
      <c r="C97" s="5"/>
      <c r="D97" s="5"/>
      <c r="E97" s="14"/>
      <c r="F97" s="14"/>
      <c r="G97" s="14"/>
      <c r="H97" s="14"/>
      <c r="I97" s="14"/>
      <c r="J97" s="37"/>
      <c r="K97" s="37"/>
      <c r="L97" s="37"/>
      <c r="M97" s="37"/>
    </row>
    <row r="98" spans="1:13" x14ac:dyDescent="0.25">
      <c r="A98" s="14"/>
      <c r="B98" s="3">
        <v>2800</v>
      </c>
      <c r="C98" s="5"/>
      <c r="D98" s="4">
        <f>SUM(C94:C97)</f>
        <v>652.86</v>
      </c>
      <c r="E98" s="14"/>
      <c r="F98" s="14"/>
      <c r="G98" s="14"/>
      <c r="H98" s="14"/>
      <c r="I98" s="14"/>
      <c r="J98" s="37"/>
      <c r="K98" s="37"/>
      <c r="L98" s="37"/>
      <c r="M98" s="37"/>
    </row>
    <row r="99" spans="1:1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37"/>
      <c r="K99" s="37"/>
      <c r="L99" s="37"/>
      <c r="M99" s="37"/>
    </row>
    <row r="100" spans="1:13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3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3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3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</sheetData>
  <mergeCells count="9">
    <mergeCell ref="H85:I85"/>
    <mergeCell ref="J82:M84"/>
    <mergeCell ref="H82:I84"/>
    <mergeCell ref="A1:I1"/>
    <mergeCell ref="D4:E4"/>
    <mergeCell ref="B7:C7"/>
    <mergeCell ref="B8:C8"/>
    <mergeCell ref="B4:C4"/>
    <mergeCell ref="A2:I2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zoomScale="96" zoomScaleNormal="96" workbookViewId="0">
      <selection sqref="A1:I1"/>
    </sheetView>
  </sheetViews>
  <sheetFormatPr baseColWidth="10" defaultRowHeight="15" x14ac:dyDescent="0.25"/>
  <cols>
    <col min="2" max="2" width="27.28515625" customWidth="1"/>
    <col min="3" max="3" width="17.7109375" customWidth="1"/>
    <col min="4" max="4" width="16.5703125" customWidth="1"/>
    <col min="5" max="5" width="15.28515625" customWidth="1"/>
    <col min="6" max="6" width="22.7109375" customWidth="1"/>
    <col min="7" max="7" width="17.85546875" customWidth="1"/>
    <col min="9" max="9" width="17" customWidth="1"/>
  </cols>
  <sheetData>
    <row r="1" spans="1:13" ht="146.25" customHeight="1" thickBot="1" x14ac:dyDescent="0.3">
      <c r="A1" s="156" t="s">
        <v>138</v>
      </c>
      <c r="B1" s="157"/>
      <c r="C1" s="157"/>
      <c r="D1" s="157"/>
      <c r="E1" s="157"/>
      <c r="F1" s="157"/>
      <c r="G1" s="157"/>
      <c r="H1" s="157"/>
      <c r="I1" s="158"/>
      <c r="J1" s="37"/>
      <c r="K1" s="37"/>
      <c r="L1" s="37"/>
      <c r="M1" s="37"/>
    </row>
    <row r="2" spans="1:13" ht="36" customHeight="1" thickBot="1" x14ac:dyDescent="0.3">
      <c r="A2" s="160" t="s">
        <v>137</v>
      </c>
      <c r="B2" s="161"/>
      <c r="C2" s="161"/>
      <c r="D2" s="161"/>
      <c r="E2" s="161"/>
      <c r="F2" s="161"/>
      <c r="G2" s="161"/>
      <c r="H2" s="161"/>
      <c r="I2" s="162"/>
      <c r="J2" s="37"/>
      <c r="K2" s="37"/>
      <c r="L2" s="37"/>
      <c r="M2" s="37"/>
    </row>
    <row r="3" spans="1:13" ht="15.75" thickBot="1" x14ac:dyDescent="0.3">
      <c r="A3" s="14"/>
      <c r="B3" s="14"/>
      <c r="C3" s="14"/>
      <c r="D3" s="14"/>
      <c r="E3" s="14"/>
      <c r="G3" s="14"/>
      <c r="H3" s="14"/>
      <c r="I3" s="14"/>
      <c r="J3" s="37"/>
      <c r="K3" s="37"/>
      <c r="L3" s="37"/>
      <c r="M3" s="37"/>
    </row>
    <row r="4" spans="1:13" ht="19.5" thickBot="1" x14ac:dyDescent="0.35">
      <c r="A4" s="35" t="s">
        <v>0</v>
      </c>
      <c r="B4" s="148" t="s">
        <v>1</v>
      </c>
      <c r="C4" s="149"/>
      <c r="D4" s="146" t="s">
        <v>2</v>
      </c>
      <c r="E4" s="147"/>
      <c r="F4" s="32">
        <v>1360</v>
      </c>
      <c r="G4" s="35"/>
      <c r="H4" s="35"/>
      <c r="I4" s="35"/>
      <c r="J4" s="36"/>
      <c r="K4" s="37"/>
      <c r="L4" s="37"/>
      <c r="M4" s="37"/>
    </row>
    <row r="5" spans="1:13" ht="19.5" thickBot="1" x14ac:dyDescent="0.35">
      <c r="A5" s="35"/>
      <c r="B5" s="60"/>
      <c r="C5" s="61"/>
      <c r="D5" s="146" t="s">
        <v>92</v>
      </c>
      <c r="E5" s="147"/>
      <c r="F5" s="32">
        <v>1360</v>
      </c>
      <c r="G5" s="35"/>
      <c r="H5" s="35"/>
      <c r="I5" s="35"/>
      <c r="J5" s="36"/>
      <c r="K5" s="37"/>
      <c r="L5" s="37"/>
      <c r="M5" s="37"/>
    </row>
    <row r="6" spans="1:13" ht="18.75" x14ac:dyDescent="0.3">
      <c r="A6" s="35"/>
      <c r="B6" s="33" t="s">
        <v>81</v>
      </c>
      <c r="C6" s="34" t="s">
        <v>83</v>
      </c>
      <c r="D6" s="35"/>
      <c r="E6" s="35"/>
      <c r="F6" s="35"/>
      <c r="G6" s="35"/>
      <c r="H6" s="35"/>
      <c r="I6" s="35"/>
      <c r="J6" s="36"/>
      <c r="K6" s="37"/>
      <c r="L6" s="37"/>
      <c r="M6" s="37"/>
    </row>
    <row r="7" spans="1:13" ht="19.5" thickBot="1" x14ac:dyDescent="0.35">
      <c r="A7" s="35"/>
      <c r="B7" s="33" t="s">
        <v>82</v>
      </c>
      <c r="C7" s="34">
        <v>0</v>
      </c>
      <c r="D7" s="35"/>
      <c r="E7" s="35"/>
      <c r="F7" s="35"/>
      <c r="G7" s="35"/>
      <c r="H7" s="35"/>
      <c r="I7" s="35"/>
      <c r="J7" s="36"/>
      <c r="K7" s="37"/>
      <c r="L7" s="37"/>
      <c r="M7" s="37"/>
    </row>
    <row r="8" spans="1:13" ht="19.5" thickBot="1" x14ac:dyDescent="0.35">
      <c r="A8" s="35"/>
      <c r="B8" s="146" t="s">
        <v>3</v>
      </c>
      <c r="C8" s="159"/>
      <c r="D8" s="6"/>
      <c r="E8" s="35" t="s">
        <v>26</v>
      </c>
      <c r="F8" s="35"/>
      <c r="G8" s="35"/>
      <c r="H8" s="35"/>
      <c r="I8" s="35"/>
      <c r="J8" s="36"/>
      <c r="K8" s="37"/>
      <c r="L8" s="37"/>
      <c r="M8" s="37"/>
    </row>
    <row r="9" spans="1:13" ht="19.5" thickBot="1" x14ac:dyDescent="0.35">
      <c r="A9" s="35"/>
      <c r="B9" s="146" t="s">
        <v>112</v>
      </c>
      <c r="C9" s="159"/>
      <c r="D9" s="6"/>
      <c r="E9" s="35" t="s">
        <v>26</v>
      </c>
      <c r="F9" s="35"/>
      <c r="G9" s="35"/>
      <c r="H9" s="35"/>
      <c r="I9" s="35"/>
      <c r="J9" s="36"/>
      <c r="K9" s="37"/>
      <c r="L9" s="37"/>
      <c r="M9" s="37"/>
    </row>
    <row r="10" spans="1:13" ht="18.75" x14ac:dyDescent="0.3">
      <c r="A10" s="35"/>
      <c r="B10" s="35"/>
      <c r="C10" s="35"/>
      <c r="D10" s="35"/>
      <c r="E10" s="35"/>
      <c r="F10" s="35"/>
      <c r="G10" s="35"/>
      <c r="H10" s="35"/>
      <c r="I10" s="35"/>
      <c r="J10" s="36"/>
      <c r="K10" s="37"/>
      <c r="L10" s="37"/>
      <c r="M10" s="37"/>
    </row>
    <row r="11" spans="1:13" ht="18.75" x14ac:dyDescent="0.3">
      <c r="A11" s="35" t="s">
        <v>4</v>
      </c>
      <c r="B11" s="35" t="s">
        <v>6</v>
      </c>
      <c r="C11" s="35"/>
      <c r="D11" s="35"/>
      <c r="E11" s="35"/>
      <c r="F11" s="35"/>
      <c r="G11" s="35"/>
      <c r="H11" s="35"/>
      <c r="I11" s="35"/>
      <c r="J11" s="36"/>
      <c r="K11" s="37"/>
      <c r="L11" s="37"/>
      <c r="M11" s="37"/>
    </row>
    <row r="12" spans="1:13" ht="18.75" x14ac:dyDescent="0.3">
      <c r="A12" s="35"/>
      <c r="B12" s="35" t="s">
        <v>5</v>
      </c>
      <c r="C12" s="35"/>
      <c r="D12" s="35"/>
      <c r="E12" s="35"/>
      <c r="F12" s="35"/>
      <c r="G12" s="35"/>
      <c r="H12" s="35"/>
      <c r="I12" s="35"/>
      <c r="J12" s="36"/>
      <c r="K12" s="37"/>
      <c r="L12" s="37"/>
      <c r="M12" s="37"/>
    </row>
    <row r="13" spans="1:13" ht="18.75" x14ac:dyDescent="0.3">
      <c r="A13" s="35"/>
      <c r="B13" s="35" t="s">
        <v>7</v>
      </c>
      <c r="C13" s="35"/>
      <c r="D13" s="35"/>
      <c r="E13" s="35"/>
      <c r="F13" s="35"/>
      <c r="G13" s="35"/>
      <c r="H13" s="35"/>
      <c r="I13" s="35"/>
      <c r="J13" s="36"/>
      <c r="K13" s="37"/>
      <c r="L13" s="37"/>
      <c r="M13" s="37"/>
    </row>
    <row r="14" spans="1:13" ht="18.75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6"/>
      <c r="K14" s="37"/>
      <c r="L14" s="37"/>
      <c r="M14" s="37"/>
    </row>
    <row r="15" spans="1:13" ht="18.75" x14ac:dyDescent="0.3">
      <c r="A15" s="29" t="s">
        <v>8</v>
      </c>
      <c r="B15" s="1"/>
      <c r="C15" s="1"/>
      <c r="D15" s="1"/>
      <c r="E15" s="1"/>
      <c r="F15" s="1"/>
      <c r="G15" s="1"/>
      <c r="H15" s="1"/>
      <c r="I15" s="28">
        <f>E18</f>
        <v>2720</v>
      </c>
      <c r="J15" s="36"/>
      <c r="K15" s="37"/>
      <c r="L15" s="37"/>
      <c r="M15" s="37"/>
    </row>
    <row r="16" spans="1:13" ht="18.75" x14ac:dyDescent="0.3">
      <c r="A16" s="70" t="s">
        <v>89</v>
      </c>
      <c r="B16" s="98"/>
      <c r="C16" s="98"/>
      <c r="D16" s="99"/>
      <c r="E16" s="54">
        <f>F4</f>
        <v>1360</v>
      </c>
      <c r="F16" s="78"/>
      <c r="G16" s="78"/>
      <c r="H16" s="78"/>
      <c r="I16" s="102"/>
      <c r="J16" s="36"/>
      <c r="K16" s="37"/>
      <c r="L16" s="37"/>
      <c r="M16" s="37"/>
    </row>
    <row r="17" spans="1:13" ht="18.75" x14ac:dyDescent="0.3">
      <c r="A17" s="70" t="s">
        <v>90</v>
      </c>
      <c r="B17" s="98"/>
      <c r="C17" s="98"/>
      <c r="D17" s="99"/>
      <c r="E17" s="54">
        <f>F5</f>
        <v>1360</v>
      </c>
      <c r="F17" s="78"/>
      <c r="G17" s="78"/>
      <c r="H17" s="78"/>
      <c r="I17" s="102"/>
      <c r="J17" s="36"/>
      <c r="K17" s="37"/>
      <c r="L17" s="37"/>
      <c r="M17" s="37"/>
    </row>
    <row r="18" spans="1:13" ht="18.75" x14ac:dyDescent="0.3">
      <c r="A18" s="70" t="s">
        <v>91</v>
      </c>
      <c r="B18" s="98"/>
      <c r="C18" s="98"/>
      <c r="D18" s="99"/>
      <c r="E18" s="71">
        <f>SUM(E16:E17)</f>
        <v>2720</v>
      </c>
      <c r="F18" s="78"/>
      <c r="G18" s="78"/>
      <c r="H18" s="78"/>
      <c r="I18" s="102"/>
      <c r="J18" s="36"/>
      <c r="K18" s="37"/>
      <c r="L18" s="37"/>
      <c r="M18" s="37"/>
    </row>
    <row r="19" spans="1:13" ht="18.75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6"/>
      <c r="K19" s="37"/>
      <c r="L19" s="37"/>
      <c r="M19" s="37"/>
    </row>
    <row r="20" spans="1:13" ht="19.5" thickBot="1" x14ac:dyDescent="0.35">
      <c r="A20" s="29" t="s">
        <v>9</v>
      </c>
      <c r="B20" s="1"/>
      <c r="C20" s="7"/>
      <c r="D20" s="7"/>
      <c r="E20" s="7"/>
      <c r="F20" s="7"/>
      <c r="G20" s="1"/>
      <c r="H20" s="1"/>
      <c r="I20" s="28">
        <f>E24</f>
        <v>424.86400000000003</v>
      </c>
      <c r="J20" s="36"/>
      <c r="K20" s="37"/>
      <c r="L20" s="37"/>
      <c r="M20" s="37"/>
    </row>
    <row r="21" spans="1:13" ht="19.5" thickBot="1" x14ac:dyDescent="0.35">
      <c r="A21" s="103"/>
      <c r="B21" s="78"/>
      <c r="C21" s="114" t="s">
        <v>93</v>
      </c>
      <c r="D21" s="107" t="s">
        <v>15</v>
      </c>
      <c r="E21" s="107" t="s">
        <v>95</v>
      </c>
      <c r="F21" s="108" t="s">
        <v>96</v>
      </c>
      <c r="G21" s="108" t="s">
        <v>102</v>
      </c>
      <c r="H21" s="78"/>
      <c r="I21" s="102"/>
      <c r="J21" s="36"/>
      <c r="K21" s="37"/>
      <c r="L21" s="37"/>
      <c r="M21" s="37"/>
    </row>
    <row r="22" spans="1:13" ht="19.5" thickBot="1" x14ac:dyDescent="0.35">
      <c r="A22" s="70" t="s">
        <v>89</v>
      </c>
      <c r="B22" s="104"/>
      <c r="C22" s="65">
        <v>0.16120000000000001</v>
      </c>
      <c r="D22" s="109">
        <f>E16</f>
        <v>1360</v>
      </c>
      <c r="E22" s="110">
        <f>C22*D22</f>
        <v>219.23200000000003</v>
      </c>
      <c r="F22" s="111" t="s">
        <v>97</v>
      </c>
      <c r="G22" s="106">
        <v>4110</v>
      </c>
      <c r="H22" s="35"/>
      <c r="I22" s="75"/>
      <c r="J22" s="36"/>
      <c r="K22" s="37"/>
      <c r="L22" s="37"/>
      <c r="M22" s="37"/>
    </row>
    <row r="23" spans="1:13" ht="19.5" thickBot="1" x14ac:dyDescent="0.35">
      <c r="A23" s="70" t="s">
        <v>94</v>
      </c>
      <c r="B23" s="104"/>
      <c r="C23" s="64">
        <v>0.1512</v>
      </c>
      <c r="D23" s="112">
        <f>E17</f>
        <v>1360</v>
      </c>
      <c r="E23" s="110">
        <f>C23*D23</f>
        <v>205.63200000000001</v>
      </c>
      <c r="F23" s="113" t="s">
        <v>98</v>
      </c>
      <c r="G23" s="106">
        <v>8220</v>
      </c>
      <c r="H23" s="35"/>
      <c r="I23" s="75"/>
      <c r="J23" s="36"/>
      <c r="K23" s="37"/>
      <c r="L23" s="37"/>
      <c r="M23" s="37"/>
    </row>
    <row r="24" spans="1:13" ht="18.75" x14ac:dyDescent="0.3">
      <c r="A24" s="97" t="s">
        <v>99</v>
      </c>
      <c r="B24" s="105"/>
      <c r="C24" s="66"/>
      <c r="D24" s="101"/>
      <c r="E24" s="106">
        <f>SUM(E22:E23)</f>
        <v>424.86400000000003</v>
      </c>
      <c r="F24" s="35"/>
      <c r="G24" s="35"/>
      <c r="H24" s="35"/>
      <c r="I24" s="75"/>
      <c r="J24" s="36"/>
      <c r="K24" s="37"/>
      <c r="L24" s="37"/>
      <c r="M24" s="37"/>
    </row>
    <row r="25" spans="1:13" ht="18.75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6"/>
      <c r="K25" s="37"/>
      <c r="L25" s="37"/>
      <c r="M25" s="37"/>
    </row>
    <row r="26" spans="1:13" ht="18.75" x14ac:dyDescent="0.3">
      <c r="A26" s="29" t="s">
        <v>10</v>
      </c>
      <c r="B26" s="1"/>
      <c r="C26" s="1"/>
      <c r="D26" s="1"/>
      <c r="E26" s="1"/>
      <c r="F26" s="1"/>
      <c r="G26" s="1"/>
      <c r="H26" s="1"/>
      <c r="I26" s="28"/>
      <c r="J26" s="36"/>
      <c r="K26" s="37"/>
      <c r="L26" s="37"/>
      <c r="M26" s="37"/>
    </row>
    <row r="27" spans="1:13" ht="18.75" x14ac:dyDescent="0.3">
      <c r="A27" s="29" t="s">
        <v>108</v>
      </c>
      <c r="B27" s="1"/>
      <c r="C27" s="1"/>
      <c r="D27" s="1"/>
      <c r="E27" s="1"/>
      <c r="F27" s="1"/>
      <c r="G27" s="1"/>
      <c r="H27" s="62"/>
      <c r="I27" s="102"/>
      <c r="J27" s="36"/>
      <c r="K27" s="37"/>
      <c r="L27" s="37"/>
      <c r="M27" s="37"/>
    </row>
    <row r="28" spans="1:13" ht="18.75" x14ac:dyDescent="0.3">
      <c r="A28" s="115" t="s">
        <v>100</v>
      </c>
      <c r="B28" s="116"/>
      <c r="C28" s="117"/>
      <c r="D28" s="72">
        <v>1360</v>
      </c>
      <c r="E28" s="78"/>
      <c r="F28" s="78"/>
      <c r="G28" s="78"/>
      <c r="H28" s="78"/>
      <c r="I28" s="102"/>
      <c r="J28" s="36"/>
      <c r="K28" s="37"/>
      <c r="L28" s="37"/>
      <c r="M28" s="37"/>
    </row>
    <row r="29" spans="1:13" ht="18.75" x14ac:dyDescent="0.3">
      <c r="A29" s="97" t="s">
        <v>109</v>
      </c>
      <c r="B29" s="98"/>
      <c r="C29" s="99"/>
      <c r="D29" s="63">
        <f>D28*2</f>
        <v>2720</v>
      </c>
      <c r="E29" s="78"/>
      <c r="F29" s="78"/>
      <c r="G29" s="78"/>
      <c r="H29" s="78"/>
      <c r="I29" s="102"/>
      <c r="J29" s="36"/>
      <c r="K29" s="37"/>
      <c r="L29" s="37"/>
      <c r="M29" s="37"/>
    </row>
    <row r="30" spans="1:13" ht="18.75" x14ac:dyDescent="0.3">
      <c r="A30" s="97" t="s">
        <v>103</v>
      </c>
      <c r="B30" s="98"/>
      <c r="C30" s="99"/>
      <c r="D30" s="68">
        <v>1360</v>
      </c>
      <c r="E30" s="78"/>
      <c r="F30" s="78"/>
      <c r="G30" s="78"/>
      <c r="H30" s="78"/>
      <c r="I30" s="102"/>
      <c r="J30" s="36"/>
      <c r="K30" s="37"/>
      <c r="L30" s="37"/>
      <c r="M30" s="37"/>
    </row>
    <row r="31" spans="1:13" ht="18.75" x14ac:dyDescent="0.3">
      <c r="A31" s="97" t="s">
        <v>104</v>
      </c>
      <c r="B31" s="98"/>
      <c r="C31" s="99"/>
      <c r="D31" s="63">
        <v>1360</v>
      </c>
      <c r="E31" s="78"/>
      <c r="F31" s="78"/>
      <c r="G31" s="78"/>
      <c r="H31" s="78"/>
      <c r="I31" s="102"/>
      <c r="J31" s="36"/>
      <c r="K31" s="37"/>
      <c r="L31" s="37"/>
      <c r="M31" s="37"/>
    </row>
    <row r="32" spans="1:13" ht="18.75" x14ac:dyDescent="0.3">
      <c r="A32" s="97" t="s">
        <v>106</v>
      </c>
      <c r="B32" s="98"/>
      <c r="C32" s="99"/>
      <c r="D32" s="68">
        <f>D29-D30-D31</f>
        <v>0</v>
      </c>
      <c r="E32" s="78"/>
      <c r="F32" s="78"/>
      <c r="G32" s="78"/>
      <c r="H32" s="78"/>
      <c r="I32" s="102"/>
      <c r="J32" s="36"/>
      <c r="K32" s="37"/>
      <c r="L32" s="37"/>
      <c r="M32" s="37"/>
    </row>
    <row r="33" spans="1:13" ht="18.75" x14ac:dyDescent="0.3">
      <c r="A33" s="97" t="s">
        <v>105</v>
      </c>
      <c r="B33" s="98"/>
      <c r="C33" s="99"/>
      <c r="D33" s="69">
        <f>IF(D32&lt;0,D32*-1,0)</f>
        <v>0</v>
      </c>
      <c r="E33" s="78"/>
      <c r="F33" s="78"/>
      <c r="G33" s="78"/>
      <c r="H33" s="78"/>
      <c r="I33" s="102"/>
      <c r="J33" s="36"/>
      <c r="K33" s="37"/>
      <c r="L33" s="37"/>
      <c r="M33" s="37"/>
    </row>
    <row r="34" spans="1:13" ht="18.75" x14ac:dyDescent="0.3">
      <c r="A34" s="97" t="s">
        <v>101</v>
      </c>
      <c r="B34" s="98"/>
      <c r="C34" s="99"/>
      <c r="D34" s="70">
        <f>D33</f>
        <v>0</v>
      </c>
      <c r="E34" s="78"/>
      <c r="F34" s="78"/>
      <c r="G34" s="78"/>
      <c r="H34" s="78"/>
      <c r="I34" s="102"/>
      <c r="J34" s="36"/>
      <c r="K34" s="37"/>
      <c r="L34" s="37"/>
      <c r="M34" s="37"/>
    </row>
    <row r="35" spans="1:13" ht="18.75" x14ac:dyDescent="0.3">
      <c r="A35" s="97" t="s">
        <v>107</v>
      </c>
      <c r="B35" s="98"/>
      <c r="C35" s="99"/>
      <c r="D35" s="71">
        <f>D31-D34</f>
        <v>1360</v>
      </c>
      <c r="E35" s="78"/>
      <c r="F35" s="78"/>
      <c r="G35" s="78"/>
      <c r="H35" s="78"/>
      <c r="I35" s="102"/>
      <c r="J35" s="36"/>
      <c r="K35" s="37"/>
      <c r="L35" s="37"/>
      <c r="M35" s="37"/>
    </row>
    <row r="36" spans="1:13" ht="18.75" x14ac:dyDescent="0.3">
      <c r="A36" s="78"/>
      <c r="B36" s="78"/>
      <c r="C36" s="78"/>
      <c r="D36" s="67"/>
      <c r="E36" s="78"/>
      <c r="F36" s="78"/>
      <c r="G36" s="78"/>
      <c r="H36" s="78"/>
      <c r="I36" s="102"/>
      <c r="J36" s="36"/>
      <c r="K36" s="37"/>
      <c r="L36" s="37"/>
      <c r="M36" s="37"/>
    </row>
    <row r="37" spans="1:13" ht="18.75" x14ac:dyDescent="0.3">
      <c r="A37" s="29" t="s">
        <v>110</v>
      </c>
      <c r="B37" s="1"/>
      <c r="C37" s="1"/>
      <c r="D37" s="1"/>
      <c r="E37" s="1"/>
      <c r="F37" s="1"/>
      <c r="G37" s="1"/>
      <c r="H37" s="62"/>
      <c r="I37" s="28">
        <f>D62</f>
        <v>18.692000000000007</v>
      </c>
      <c r="J37" s="36"/>
      <c r="K37" s="37"/>
      <c r="L37" s="37"/>
      <c r="M37" s="37"/>
    </row>
    <row r="38" spans="1:13" ht="18.75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6"/>
      <c r="K38" s="37"/>
      <c r="L38" s="37"/>
      <c r="M38" s="37"/>
    </row>
    <row r="39" spans="1:13" ht="18.75" x14ac:dyDescent="0.3">
      <c r="A39" s="14"/>
      <c r="B39" s="154" t="s">
        <v>2</v>
      </c>
      <c r="C39" s="155"/>
      <c r="D39" s="76">
        <f>E16</f>
        <v>1360</v>
      </c>
      <c r="E39" s="35"/>
      <c r="F39" s="35"/>
      <c r="G39" s="35"/>
      <c r="H39" s="35"/>
      <c r="I39" s="35"/>
      <c r="J39" s="36"/>
      <c r="K39" s="37"/>
      <c r="L39" s="37"/>
      <c r="M39" s="37"/>
    </row>
    <row r="40" spans="1:13" ht="18.75" x14ac:dyDescent="0.3">
      <c r="A40" s="14"/>
      <c r="B40" s="118" t="s">
        <v>101</v>
      </c>
      <c r="C40" s="119"/>
      <c r="D40" s="76">
        <f>D34</f>
        <v>0</v>
      </c>
      <c r="E40" s="35"/>
      <c r="F40" s="35"/>
      <c r="G40" s="35"/>
      <c r="H40" s="35"/>
      <c r="I40" s="35"/>
      <c r="J40" s="36"/>
      <c r="K40" s="37"/>
      <c r="L40" s="37"/>
      <c r="M40" s="37"/>
    </row>
    <row r="41" spans="1:13" ht="18.75" x14ac:dyDescent="0.3">
      <c r="A41" s="14" t="s">
        <v>12</v>
      </c>
      <c r="B41" s="154" t="s">
        <v>111</v>
      </c>
      <c r="C41" s="155"/>
      <c r="D41" s="76">
        <f>E22</f>
        <v>219.23200000000003</v>
      </c>
      <c r="E41" s="35"/>
      <c r="F41" s="35"/>
      <c r="G41" s="35"/>
      <c r="H41" s="35"/>
      <c r="I41" s="35"/>
      <c r="J41" s="36"/>
      <c r="K41" s="37"/>
      <c r="L41" s="37"/>
      <c r="M41" s="37"/>
    </row>
    <row r="42" spans="1:13" ht="18.75" x14ac:dyDescent="0.3">
      <c r="A42" s="14" t="s">
        <v>12</v>
      </c>
      <c r="B42" s="118" t="s">
        <v>113</v>
      </c>
      <c r="C42" s="119"/>
      <c r="D42" s="13"/>
      <c r="E42" s="35"/>
      <c r="F42" s="35"/>
      <c r="G42" s="35"/>
      <c r="H42" s="35"/>
      <c r="I42" s="35"/>
      <c r="J42" s="36"/>
      <c r="K42" s="37"/>
      <c r="L42" s="37"/>
      <c r="M42" s="37"/>
    </row>
    <row r="43" spans="1:13" ht="18.75" x14ac:dyDescent="0.3">
      <c r="A43" s="14" t="s">
        <v>12</v>
      </c>
      <c r="B43" s="154" t="s">
        <v>13</v>
      </c>
      <c r="C43" s="155"/>
      <c r="D43" s="76">
        <f>D8</f>
        <v>0</v>
      </c>
      <c r="E43" s="35"/>
      <c r="F43" s="35"/>
      <c r="G43" s="35"/>
      <c r="H43" s="35"/>
      <c r="I43" s="35"/>
      <c r="J43" s="36"/>
      <c r="K43" s="37"/>
      <c r="L43" s="37"/>
      <c r="M43" s="37"/>
    </row>
    <row r="44" spans="1:13" ht="18.75" x14ac:dyDescent="0.3">
      <c r="A44" s="14" t="s">
        <v>12</v>
      </c>
      <c r="B44" s="154" t="s">
        <v>11</v>
      </c>
      <c r="C44" s="155"/>
      <c r="D44" s="76">
        <f>D9</f>
        <v>0</v>
      </c>
      <c r="E44" s="14"/>
      <c r="F44" s="14"/>
      <c r="G44" s="14"/>
      <c r="H44" s="14"/>
      <c r="I44" s="14"/>
      <c r="J44" s="37"/>
      <c r="K44" s="37"/>
      <c r="L44" s="37"/>
      <c r="M44" s="37"/>
    </row>
    <row r="45" spans="1:13" ht="18.75" x14ac:dyDescent="0.3">
      <c r="A45" s="14" t="s">
        <v>14</v>
      </c>
      <c r="B45" s="154" t="s">
        <v>15</v>
      </c>
      <c r="C45" s="155"/>
      <c r="D45" s="76">
        <f>D39+D40-D41-D42-D43-D44</f>
        <v>1140.768</v>
      </c>
      <c r="E45" s="14"/>
      <c r="F45" s="14"/>
      <c r="G45" s="14"/>
      <c r="H45" s="14"/>
      <c r="I45" s="14"/>
      <c r="J45" s="37"/>
      <c r="K45" s="37"/>
      <c r="L45" s="37"/>
      <c r="M45" s="37"/>
    </row>
    <row r="46" spans="1:13" ht="18.75" x14ac:dyDescent="0.3">
      <c r="A46" s="14"/>
      <c r="B46" s="78"/>
      <c r="C46" s="19"/>
      <c r="D46" s="79"/>
      <c r="E46" s="14"/>
      <c r="F46" s="14"/>
      <c r="G46" s="14"/>
      <c r="H46" s="14"/>
      <c r="I46" s="14"/>
      <c r="J46" s="37"/>
      <c r="K46" s="37"/>
      <c r="L46" s="37"/>
      <c r="M46" s="37"/>
    </row>
    <row r="47" spans="1:13" x14ac:dyDescent="0.25">
      <c r="A47" s="16" t="s">
        <v>75</v>
      </c>
      <c r="B47" s="17"/>
      <c r="C47" s="17"/>
      <c r="D47" s="17"/>
      <c r="E47" s="17"/>
      <c r="F47" s="17"/>
      <c r="G47" s="17"/>
      <c r="H47" s="18"/>
      <c r="I47" s="74"/>
      <c r="J47" s="37"/>
      <c r="K47" s="37"/>
      <c r="L47" s="37"/>
      <c r="M47" s="37"/>
    </row>
    <row r="48" spans="1:13" ht="19.5" thickBot="1" x14ac:dyDescent="0.35">
      <c r="A48" s="14" t="s">
        <v>16</v>
      </c>
      <c r="B48" s="14"/>
      <c r="C48" s="14"/>
      <c r="D48" s="15">
        <v>18.690000000000001</v>
      </c>
      <c r="E48" s="14"/>
      <c r="F48" s="14"/>
      <c r="G48" s="14"/>
      <c r="H48" s="14"/>
      <c r="I48" s="14"/>
      <c r="J48" s="37"/>
      <c r="K48" s="37"/>
      <c r="L48" s="37"/>
      <c r="M48" s="37"/>
    </row>
    <row r="49" spans="1:13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37"/>
      <c r="K49" s="37"/>
      <c r="L49" s="37"/>
      <c r="M49" s="37"/>
    </row>
    <row r="50" spans="1:13" x14ac:dyDescent="0.25">
      <c r="A50" s="16" t="s">
        <v>76</v>
      </c>
      <c r="B50" s="17"/>
      <c r="C50" s="17"/>
      <c r="D50" s="17"/>
      <c r="E50" s="17"/>
      <c r="F50" s="17"/>
      <c r="G50" s="17"/>
      <c r="H50" s="18"/>
      <c r="I50" s="74"/>
      <c r="J50" s="37"/>
      <c r="K50" s="37"/>
      <c r="L50" s="37"/>
      <c r="M50" s="37"/>
    </row>
    <row r="51" spans="1:13" x14ac:dyDescent="0.25">
      <c r="A51" s="14" t="s">
        <v>17</v>
      </c>
      <c r="B51" s="14"/>
      <c r="C51" s="14"/>
      <c r="D51" s="14"/>
      <c r="E51" s="14"/>
      <c r="F51" s="14"/>
      <c r="G51" s="14"/>
      <c r="H51" s="14"/>
      <c r="I51" s="14"/>
      <c r="J51" s="37"/>
      <c r="K51" s="37"/>
      <c r="L51" s="37"/>
      <c r="M51" s="37"/>
    </row>
    <row r="52" spans="1:13" ht="18.75" x14ac:dyDescent="0.3">
      <c r="A52" s="14"/>
      <c r="B52" s="80">
        <f>D45</f>
        <v>1140.768</v>
      </c>
      <c r="C52" s="81">
        <v>12</v>
      </c>
      <c r="D52" s="75">
        <f>B52*C52</f>
        <v>13689.216</v>
      </c>
      <c r="E52" s="14"/>
      <c r="F52" s="14"/>
      <c r="G52" s="14"/>
      <c r="H52" s="14"/>
      <c r="I52" s="14"/>
      <c r="J52" s="37"/>
      <c r="K52" s="37"/>
      <c r="L52" s="37"/>
      <c r="M52" s="37"/>
    </row>
    <row r="53" spans="1:13" ht="18.75" x14ac:dyDescent="0.3">
      <c r="A53" s="14"/>
      <c r="B53" s="14"/>
      <c r="C53" s="14" t="s">
        <v>12</v>
      </c>
      <c r="D53" s="75">
        <v>132</v>
      </c>
      <c r="E53" s="14" t="s">
        <v>18</v>
      </c>
      <c r="F53" s="14"/>
      <c r="G53" s="14"/>
      <c r="H53" s="14"/>
      <c r="I53" s="14"/>
      <c r="J53" s="37"/>
      <c r="K53" s="37"/>
      <c r="L53" s="37"/>
      <c r="M53" s="37"/>
    </row>
    <row r="54" spans="1:13" ht="18.75" x14ac:dyDescent="0.3">
      <c r="A54" s="14"/>
      <c r="B54" s="14"/>
      <c r="C54" s="14" t="s">
        <v>12</v>
      </c>
      <c r="D54" s="75">
        <v>60</v>
      </c>
      <c r="E54" s="14" t="s">
        <v>19</v>
      </c>
      <c r="F54" s="14"/>
      <c r="G54" s="14"/>
      <c r="H54" s="14"/>
      <c r="I54" s="14"/>
      <c r="J54" s="37"/>
      <c r="K54" s="37"/>
      <c r="L54" s="37"/>
      <c r="M54" s="37"/>
    </row>
    <row r="55" spans="1:13" ht="19.5" thickBot="1" x14ac:dyDescent="0.35">
      <c r="A55" s="14"/>
      <c r="B55" s="14"/>
      <c r="C55" s="14" t="s">
        <v>20</v>
      </c>
      <c r="D55" s="75">
        <f>D52-D53-D54</f>
        <v>13497.216</v>
      </c>
      <c r="E55" s="14"/>
      <c r="F55" s="14"/>
      <c r="G55" s="14"/>
      <c r="H55" s="14"/>
      <c r="I55" s="14"/>
      <c r="J55" s="37"/>
      <c r="K55" s="37"/>
      <c r="L55" s="37"/>
      <c r="M55" s="37"/>
    </row>
    <row r="56" spans="1:13" ht="15.75" thickBot="1" x14ac:dyDescent="0.3">
      <c r="A56" s="14"/>
      <c r="B56" s="14"/>
      <c r="C56" s="14" t="s">
        <v>71</v>
      </c>
      <c r="D56" s="120">
        <v>0.25</v>
      </c>
      <c r="E56" s="14"/>
      <c r="F56" s="14"/>
      <c r="G56" s="14"/>
      <c r="H56" s="14"/>
      <c r="I56" s="14"/>
      <c r="J56" s="37"/>
      <c r="K56" s="37"/>
      <c r="L56" s="37"/>
      <c r="M56" s="37"/>
    </row>
    <row r="57" spans="1:13" ht="19.5" thickBot="1" x14ac:dyDescent="0.35">
      <c r="A57" s="14"/>
      <c r="B57" s="14"/>
      <c r="C57" s="14" t="s">
        <v>21</v>
      </c>
      <c r="D57" s="75">
        <f>(D55-11000)*D56</f>
        <v>624.30400000000009</v>
      </c>
      <c r="E57" s="14" t="s">
        <v>22</v>
      </c>
      <c r="F57" s="14"/>
      <c r="G57" s="14"/>
      <c r="H57" s="14"/>
      <c r="I57" s="14"/>
      <c r="J57" s="37"/>
      <c r="K57" s="37"/>
      <c r="L57" s="37"/>
      <c r="M57" s="37"/>
    </row>
    <row r="58" spans="1:13" ht="19.5" thickBot="1" x14ac:dyDescent="0.35">
      <c r="A58" s="14"/>
      <c r="B58" s="14"/>
      <c r="C58" s="14" t="s">
        <v>12</v>
      </c>
      <c r="D58" s="6">
        <v>400</v>
      </c>
      <c r="E58" s="14" t="s">
        <v>23</v>
      </c>
      <c r="F58" s="14"/>
      <c r="G58" s="14"/>
      <c r="H58" s="14"/>
      <c r="I58" s="14"/>
      <c r="J58" s="37"/>
      <c r="K58" s="37"/>
      <c r="L58" s="37"/>
      <c r="M58" s="37"/>
    </row>
    <row r="59" spans="1:13" ht="19.5" thickBot="1" x14ac:dyDescent="0.35">
      <c r="A59" s="14"/>
      <c r="B59" s="14"/>
      <c r="C59" s="14" t="s">
        <v>12</v>
      </c>
      <c r="D59" s="6"/>
      <c r="E59" s="14"/>
      <c r="F59" s="14"/>
      <c r="G59" s="14"/>
      <c r="H59" s="14"/>
      <c r="I59" s="14"/>
      <c r="J59" s="37"/>
      <c r="K59" s="37"/>
      <c r="L59" s="37"/>
      <c r="M59" s="37"/>
    </row>
    <row r="60" spans="1:13" ht="19.5" thickBot="1" x14ac:dyDescent="0.35">
      <c r="A60" s="14"/>
      <c r="B60" s="14"/>
      <c r="C60" s="14" t="s">
        <v>12</v>
      </c>
      <c r="D60" s="6"/>
      <c r="E60" s="14" t="s">
        <v>78</v>
      </c>
      <c r="F60" s="14"/>
      <c r="G60" s="14"/>
      <c r="H60" s="14"/>
      <c r="I60" s="14"/>
      <c r="J60" s="37"/>
      <c r="K60" s="37"/>
      <c r="L60" s="37"/>
      <c r="M60" s="37"/>
    </row>
    <row r="61" spans="1:13" ht="19.5" thickBot="1" x14ac:dyDescent="0.35">
      <c r="A61" s="14"/>
      <c r="B61" s="14"/>
      <c r="C61" s="14" t="s">
        <v>24</v>
      </c>
      <c r="D61" s="75">
        <f>D57-D58-D59</f>
        <v>224.30400000000009</v>
      </c>
      <c r="E61" s="14" t="s">
        <v>25</v>
      </c>
      <c r="F61" s="14"/>
      <c r="G61" s="14"/>
      <c r="H61" s="14"/>
      <c r="I61" s="14"/>
      <c r="J61" s="37"/>
      <c r="K61" s="37"/>
      <c r="L61" s="37"/>
      <c r="M61" s="37"/>
    </row>
    <row r="62" spans="1:13" ht="19.5" thickBot="1" x14ac:dyDescent="0.35">
      <c r="A62" s="14"/>
      <c r="B62" s="14"/>
      <c r="C62" s="121" t="s">
        <v>27</v>
      </c>
      <c r="D62" s="122">
        <f>D61/C52</f>
        <v>18.692000000000007</v>
      </c>
      <c r="E62" s="14" t="s">
        <v>26</v>
      </c>
      <c r="F62" s="14"/>
      <c r="G62" s="14"/>
      <c r="H62" s="14"/>
      <c r="I62" s="14"/>
      <c r="J62" s="37"/>
      <c r="K62" s="37"/>
      <c r="L62" s="37"/>
      <c r="M62" s="37"/>
    </row>
    <row r="63" spans="1:13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37"/>
      <c r="K63" s="37"/>
      <c r="L63" s="37"/>
      <c r="M63" s="37"/>
    </row>
    <row r="64" spans="1:13" x14ac:dyDescent="0.25">
      <c r="A64" s="16" t="s">
        <v>28</v>
      </c>
      <c r="B64" s="17" t="s">
        <v>29</v>
      </c>
      <c r="C64" s="17"/>
      <c r="D64" s="17"/>
      <c r="E64" s="17"/>
      <c r="F64" s="17"/>
      <c r="G64" s="17"/>
      <c r="H64" s="18"/>
      <c r="I64" s="74"/>
      <c r="J64" s="37"/>
      <c r="K64" s="37"/>
      <c r="L64" s="37"/>
      <c r="M64" s="37"/>
    </row>
    <row r="65" spans="1:13" ht="15.75" thickBot="1" x14ac:dyDescent="0.3">
      <c r="A65" s="74"/>
      <c r="B65" s="74"/>
      <c r="C65" s="74"/>
      <c r="D65" s="74"/>
      <c r="E65" s="74"/>
      <c r="F65" s="74"/>
      <c r="G65" s="74"/>
      <c r="H65" s="74"/>
      <c r="I65" s="74"/>
      <c r="J65" s="37"/>
      <c r="K65" s="37"/>
      <c r="L65" s="37"/>
      <c r="M65" s="37"/>
    </row>
    <row r="66" spans="1:13" ht="15.75" thickBot="1" x14ac:dyDescent="0.3">
      <c r="A66" s="82" t="s">
        <v>77</v>
      </c>
      <c r="B66" s="21"/>
      <c r="C66" s="21"/>
      <c r="D66" s="22">
        <f>D45</f>
        <v>1140.768</v>
      </c>
      <c r="E66" s="14"/>
      <c r="F66" s="14"/>
      <c r="G66" s="14"/>
      <c r="H66" s="14"/>
      <c r="I66" s="14"/>
      <c r="J66" s="37"/>
      <c r="K66" s="37"/>
      <c r="L66" s="37"/>
      <c r="M66" s="37"/>
    </row>
    <row r="67" spans="1:13" ht="15.75" thickBot="1" x14ac:dyDescent="0.3">
      <c r="A67" s="82" t="s">
        <v>69</v>
      </c>
      <c r="B67" s="21"/>
      <c r="C67" s="21"/>
      <c r="D67" s="20">
        <v>1140</v>
      </c>
      <c r="E67" s="19"/>
      <c r="F67" s="19"/>
      <c r="G67" s="14"/>
      <c r="H67" s="14"/>
      <c r="I67" s="14"/>
      <c r="J67" s="37"/>
      <c r="K67" s="37"/>
      <c r="L67" s="37"/>
      <c r="M67" s="37"/>
    </row>
    <row r="68" spans="1:13" ht="15.75" thickBot="1" x14ac:dyDescent="0.3">
      <c r="A68" s="82" t="s">
        <v>74</v>
      </c>
      <c r="B68" s="21"/>
      <c r="C68" s="21"/>
      <c r="D68" s="11">
        <v>18.5</v>
      </c>
      <c r="E68" s="25">
        <f>D68</f>
        <v>18.5</v>
      </c>
      <c r="F68" s="19"/>
      <c r="G68" s="14"/>
      <c r="H68" s="14"/>
      <c r="I68" s="14"/>
      <c r="J68" s="37"/>
      <c r="K68" s="37"/>
      <c r="L68" s="37"/>
      <c r="M68" s="37"/>
    </row>
    <row r="69" spans="1:13" ht="15.75" thickBo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</row>
    <row r="70" spans="1:13" ht="15.75" thickBot="1" x14ac:dyDescent="0.3">
      <c r="A70" s="82" t="s">
        <v>70</v>
      </c>
      <c r="B70" s="21"/>
      <c r="C70" s="21"/>
      <c r="D70" s="23">
        <f>D68</f>
        <v>18.5</v>
      </c>
      <c r="E70" s="14"/>
      <c r="F70" s="14"/>
      <c r="G70" s="14"/>
      <c r="H70" s="14"/>
      <c r="I70" s="14"/>
      <c r="J70" s="37"/>
      <c r="K70" s="37"/>
      <c r="L70" s="37"/>
      <c r="M70" s="37"/>
    </row>
    <row r="71" spans="1:13" ht="15.75" thickBot="1" x14ac:dyDescent="0.3">
      <c r="A71" s="83" t="s">
        <v>71</v>
      </c>
      <c r="B71" s="84"/>
      <c r="C71" s="84"/>
      <c r="D71" s="24">
        <f>D56</f>
        <v>0.25</v>
      </c>
      <c r="E71" s="14"/>
      <c r="F71" s="14"/>
      <c r="G71" s="14"/>
      <c r="H71" s="14"/>
      <c r="I71" s="14"/>
      <c r="J71" s="37"/>
      <c r="K71" s="37"/>
      <c r="L71" s="37"/>
      <c r="M71" s="37"/>
    </row>
    <row r="72" spans="1:13" ht="19.5" thickBot="1" x14ac:dyDescent="0.35">
      <c r="A72" s="83" t="s">
        <v>72</v>
      </c>
      <c r="B72" s="84"/>
      <c r="C72" s="84"/>
      <c r="D72" s="12">
        <v>0.77</v>
      </c>
      <c r="E72" s="14"/>
      <c r="F72" s="14"/>
      <c r="G72" s="14"/>
      <c r="H72" s="14"/>
      <c r="I72" s="14"/>
      <c r="J72" s="37"/>
      <c r="K72" s="37"/>
      <c r="L72" s="37"/>
      <c r="M72" s="37"/>
    </row>
    <row r="73" spans="1:13" ht="19.5" thickBot="1" x14ac:dyDescent="0.35">
      <c r="A73" s="83" t="s">
        <v>73</v>
      </c>
      <c r="B73" s="84"/>
      <c r="C73" s="84"/>
      <c r="D73" s="26">
        <f>D71*D72</f>
        <v>0.1925</v>
      </c>
      <c r="E73" s="22">
        <f>D73</f>
        <v>0.1925</v>
      </c>
      <c r="F73" s="14"/>
      <c r="G73" s="14"/>
      <c r="H73" s="14"/>
      <c r="I73" s="14"/>
      <c r="J73" s="37"/>
      <c r="K73" s="37"/>
      <c r="L73" s="37"/>
      <c r="M73" s="37"/>
    </row>
    <row r="74" spans="1:13" ht="15.75" thickBot="1" x14ac:dyDescent="0.3">
      <c r="A74" s="85" t="s">
        <v>79</v>
      </c>
      <c r="B74" s="86"/>
      <c r="C74" s="86"/>
      <c r="D74" s="86"/>
      <c r="E74" s="87">
        <f>SUM(E68:E73)</f>
        <v>18.692499999999999</v>
      </c>
      <c r="F74" s="14"/>
      <c r="G74" s="14"/>
      <c r="H74" s="14"/>
      <c r="I74" s="14"/>
      <c r="J74" s="37"/>
      <c r="K74" s="37"/>
      <c r="L74" s="37"/>
      <c r="M74" s="37"/>
    </row>
    <row r="75" spans="1:13" x14ac:dyDescent="0.25">
      <c r="A75" s="14"/>
      <c r="B75" s="14"/>
      <c r="C75" s="14"/>
      <c r="D75" s="88"/>
      <c r="E75" s="14"/>
      <c r="F75" s="14"/>
      <c r="G75" s="14"/>
      <c r="H75" s="14"/>
      <c r="I75" s="14"/>
      <c r="J75" s="37"/>
      <c r="K75" s="37"/>
      <c r="L75" s="37"/>
      <c r="M75" s="37"/>
    </row>
    <row r="76" spans="1:13" x14ac:dyDescent="0.25">
      <c r="A76" s="16" t="s">
        <v>30</v>
      </c>
      <c r="B76" s="17" t="s">
        <v>31</v>
      </c>
      <c r="C76" s="17"/>
      <c r="D76" s="17"/>
      <c r="E76" s="17"/>
      <c r="F76" s="17"/>
      <c r="G76" s="17"/>
      <c r="H76" s="18"/>
      <c r="I76" s="14"/>
      <c r="J76" s="37"/>
      <c r="K76" s="37"/>
      <c r="L76" s="37"/>
      <c r="M76" s="37"/>
    </row>
    <row r="77" spans="1:13" ht="15.75" thickBot="1" x14ac:dyDescent="0.3">
      <c r="A77" s="14"/>
      <c r="B77" s="14"/>
      <c r="C77" s="14"/>
      <c r="D77" s="80">
        <f>D45</f>
        <v>1140.768</v>
      </c>
      <c r="E77" s="89">
        <f>D56</f>
        <v>0.25</v>
      </c>
      <c r="F77" s="80">
        <f>D77*E77</f>
        <v>285.19200000000001</v>
      </c>
      <c r="G77" s="14"/>
      <c r="H77" s="14"/>
      <c r="I77" s="14"/>
      <c r="J77" s="37"/>
      <c r="K77" s="37"/>
      <c r="L77" s="37"/>
      <c r="M77" s="37"/>
    </row>
    <row r="78" spans="1:13" ht="15.75" thickBot="1" x14ac:dyDescent="0.3">
      <c r="A78" s="82" t="s">
        <v>80</v>
      </c>
      <c r="B78" s="21"/>
      <c r="C78" s="21"/>
      <c r="D78" s="21"/>
      <c r="E78" s="21"/>
      <c r="F78" s="11">
        <v>266.5</v>
      </c>
      <c r="G78" s="14"/>
      <c r="H78" s="14"/>
      <c r="I78" s="14"/>
      <c r="J78" s="37"/>
      <c r="K78" s="37"/>
      <c r="L78" s="37"/>
      <c r="M78" s="37"/>
    </row>
    <row r="79" spans="1:13" x14ac:dyDescent="0.25">
      <c r="A79" s="14"/>
      <c r="B79" s="14"/>
      <c r="C79" s="14"/>
      <c r="D79" s="14"/>
      <c r="E79" s="14"/>
      <c r="F79" s="80">
        <f>F77-F78</f>
        <v>18.692000000000007</v>
      </c>
      <c r="G79" s="14"/>
      <c r="H79" s="14"/>
      <c r="I79" s="14"/>
      <c r="J79" s="37"/>
      <c r="K79" s="37"/>
      <c r="L79" s="37"/>
      <c r="M79" s="37"/>
    </row>
    <row r="80" spans="1:13" ht="18.75" x14ac:dyDescent="0.3">
      <c r="A80" s="29" t="s">
        <v>126</v>
      </c>
      <c r="B80" s="1"/>
      <c r="C80" s="1"/>
      <c r="D80" s="1"/>
      <c r="E80" s="1"/>
      <c r="F80" s="1"/>
      <c r="G80" s="1"/>
      <c r="H80" s="62"/>
      <c r="I80" s="28">
        <f>D87</f>
        <v>32.062079999999995</v>
      </c>
      <c r="J80" s="37"/>
      <c r="K80" s="37"/>
      <c r="L80" s="37"/>
      <c r="M80" s="37"/>
    </row>
    <row r="81" spans="1:13" x14ac:dyDescent="0.25">
      <c r="A81" s="14"/>
      <c r="B81" s="14"/>
      <c r="C81" s="14"/>
      <c r="D81" s="14"/>
      <c r="E81" s="14"/>
      <c r="F81" s="80"/>
      <c r="G81" s="14"/>
      <c r="H81" s="14"/>
      <c r="I81" s="14"/>
      <c r="J81" s="37"/>
      <c r="K81" s="37"/>
      <c r="L81" s="37"/>
      <c r="M81" s="37"/>
    </row>
    <row r="82" spans="1:13" ht="18.75" x14ac:dyDescent="0.3">
      <c r="A82" s="93" t="s">
        <v>114</v>
      </c>
      <c r="B82" s="93"/>
      <c r="C82" s="93"/>
      <c r="D82" s="71">
        <f>D35</f>
        <v>1360</v>
      </c>
      <c r="E82" s="14"/>
      <c r="F82" s="100" t="s">
        <v>119</v>
      </c>
      <c r="G82" s="71">
        <v>2100</v>
      </c>
      <c r="H82" s="14" t="s">
        <v>116</v>
      </c>
      <c r="I82" s="14"/>
      <c r="J82" s="37"/>
      <c r="K82" s="37"/>
      <c r="L82" s="37"/>
      <c r="M82" s="37"/>
    </row>
    <row r="83" spans="1:13" ht="18.75" x14ac:dyDescent="0.3">
      <c r="A83" s="94" t="s">
        <v>115</v>
      </c>
      <c r="B83" s="95"/>
      <c r="C83" s="96"/>
      <c r="D83" s="101">
        <f>E23</f>
        <v>205.63200000000001</v>
      </c>
      <c r="E83" s="14"/>
      <c r="F83" s="80" t="s">
        <v>117</v>
      </c>
      <c r="G83" s="14"/>
      <c r="H83" s="14"/>
      <c r="I83" s="14"/>
      <c r="J83" s="37"/>
      <c r="K83" s="37"/>
      <c r="L83" s="37"/>
      <c r="M83" s="37"/>
    </row>
    <row r="84" spans="1:13" ht="18.75" x14ac:dyDescent="0.3">
      <c r="A84" s="94" t="s">
        <v>121</v>
      </c>
      <c r="B84" s="95"/>
      <c r="C84" s="96"/>
      <c r="D84" s="73">
        <v>620</v>
      </c>
      <c r="E84" s="14"/>
      <c r="F84" s="80" t="s">
        <v>118</v>
      </c>
      <c r="G84" s="14"/>
      <c r="H84" s="14"/>
      <c r="I84" s="14"/>
      <c r="J84" s="37"/>
      <c r="K84" s="37"/>
      <c r="L84" s="37"/>
      <c r="M84" s="37"/>
    </row>
    <row r="85" spans="1:13" ht="18.75" x14ac:dyDescent="0.3">
      <c r="A85" s="97" t="s">
        <v>122</v>
      </c>
      <c r="B85" s="98"/>
      <c r="C85" s="99"/>
      <c r="D85" s="101">
        <f>D82-D83-D84</f>
        <v>534.36799999999994</v>
      </c>
      <c r="E85" s="14"/>
      <c r="F85" s="100" t="s">
        <v>120</v>
      </c>
      <c r="G85" s="71">
        <v>620</v>
      </c>
      <c r="H85" s="14"/>
      <c r="I85" s="14"/>
      <c r="J85" s="37"/>
      <c r="K85" s="37"/>
      <c r="L85" s="37"/>
      <c r="M85" s="37"/>
    </row>
    <row r="86" spans="1:13" ht="18.75" x14ac:dyDescent="0.3">
      <c r="A86" s="97" t="s">
        <v>124</v>
      </c>
      <c r="B86" s="98"/>
      <c r="C86" s="99"/>
      <c r="D86" s="31">
        <v>0.06</v>
      </c>
      <c r="E86" s="14"/>
      <c r="F86" s="80" t="s">
        <v>123</v>
      </c>
      <c r="G86" s="14"/>
      <c r="H86" s="14"/>
      <c r="I86" s="14"/>
      <c r="J86" s="37"/>
      <c r="K86" s="37"/>
      <c r="L86" s="37"/>
      <c r="M86" s="37"/>
    </row>
    <row r="87" spans="1:13" ht="18.75" x14ac:dyDescent="0.3">
      <c r="A87" s="97" t="s">
        <v>125</v>
      </c>
      <c r="B87" s="98"/>
      <c r="C87" s="99"/>
      <c r="D87" s="101">
        <f>D85*D86</f>
        <v>32.062079999999995</v>
      </c>
      <c r="E87" s="14"/>
      <c r="F87" s="80"/>
      <c r="G87" s="14"/>
      <c r="H87" s="14"/>
      <c r="I87" s="14"/>
      <c r="J87" s="37"/>
      <c r="K87" s="37"/>
      <c r="L87" s="37"/>
      <c r="M87" s="37"/>
    </row>
    <row r="88" spans="1:13" x14ac:dyDescent="0.25">
      <c r="A88" s="14"/>
      <c r="B88" s="14"/>
      <c r="C88" s="14"/>
      <c r="D88" s="14"/>
      <c r="E88" s="14"/>
      <c r="F88" s="80"/>
      <c r="G88" s="14"/>
      <c r="H88" s="14"/>
      <c r="I88" s="14"/>
      <c r="J88" s="37"/>
      <c r="K88" s="37"/>
      <c r="L88" s="37"/>
      <c r="M88" s="37"/>
    </row>
    <row r="89" spans="1:13" ht="18.75" x14ac:dyDescent="0.3">
      <c r="A89" s="29" t="s">
        <v>32</v>
      </c>
      <c r="B89" s="30"/>
      <c r="C89" s="30"/>
      <c r="D89" s="30"/>
      <c r="E89" s="30"/>
      <c r="F89" s="30"/>
      <c r="G89" s="30"/>
      <c r="H89" s="30"/>
      <c r="I89" s="28">
        <f>C96</f>
        <v>2244.3819199999998</v>
      </c>
      <c r="J89" s="37"/>
      <c r="K89" s="37"/>
      <c r="L89" s="37"/>
      <c r="M89" s="37"/>
    </row>
    <row r="90" spans="1:13" ht="18.75" x14ac:dyDescent="0.3">
      <c r="A90" s="14"/>
      <c r="B90" s="90" t="s">
        <v>127</v>
      </c>
      <c r="C90" s="91">
        <f>E16</f>
        <v>1360</v>
      </c>
      <c r="D90" s="14"/>
      <c r="E90" s="14"/>
      <c r="F90" s="14"/>
      <c r="G90" s="14"/>
      <c r="H90" s="14"/>
      <c r="I90" s="14"/>
      <c r="J90" s="37"/>
      <c r="K90" s="37"/>
      <c r="L90" s="37"/>
      <c r="M90" s="37"/>
    </row>
    <row r="91" spans="1:13" ht="18.75" x14ac:dyDescent="0.3">
      <c r="A91" s="14"/>
      <c r="B91" s="90" t="s">
        <v>94</v>
      </c>
      <c r="C91" s="91">
        <f>F5</f>
        <v>1360</v>
      </c>
      <c r="D91" s="14"/>
      <c r="E91" s="14"/>
      <c r="F91" s="14"/>
      <c r="G91" s="14"/>
      <c r="H91" s="14"/>
      <c r="I91" s="14"/>
      <c r="J91" s="37"/>
      <c r="K91" s="37"/>
      <c r="L91" s="37"/>
      <c r="M91" s="37"/>
    </row>
    <row r="92" spans="1:13" ht="18.75" x14ac:dyDescent="0.3">
      <c r="A92" s="14"/>
      <c r="B92" s="90" t="s">
        <v>111</v>
      </c>
      <c r="C92" s="91">
        <f>E22</f>
        <v>219.23200000000003</v>
      </c>
      <c r="D92" s="14"/>
      <c r="E92" s="14"/>
      <c r="F92" s="92"/>
      <c r="G92" s="14"/>
      <c r="H92" s="14"/>
      <c r="I92" s="14"/>
      <c r="J92" s="37"/>
      <c r="K92" s="37"/>
      <c r="L92" s="37"/>
      <c r="M92" s="37"/>
    </row>
    <row r="93" spans="1:13" ht="18.75" x14ac:dyDescent="0.3">
      <c r="A93" s="14"/>
      <c r="B93" s="90" t="s">
        <v>128</v>
      </c>
      <c r="C93" s="91">
        <f>E23</f>
        <v>205.63200000000001</v>
      </c>
      <c r="D93" s="14"/>
      <c r="E93" s="14"/>
      <c r="F93" s="92"/>
      <c r="G93" s="14"/>
      <c r="H93" s="14"/>
      <c r="I93" s="14"/>
      <c r="J93" s="37"/>
      <c r="K93" s="37"/>
      <c r="L93" s="37"/>
      <c r="M93" s="37"/>
    </row>
    <row r="94" spans="1:13" ht="18.75" x14ac:dyDescent="0.3">
      <c r="A94" s="14"/>
      <c r="B94" s="90" t="s">
        <v>129</v>
      </c>
      <c r="C94" s="91">
        <f>I37</f>
        <v>18.692000000000007</v>
      </c>
      <c r="D94" s="14"/>
      <c r="E94" s="14"/>
      <c r="F94" s="92"/>
      <c r="G94" s="14"/>
      <c r="H94" s="14"/>
      <c r="I94" s="14"/>
      <c r="J94" s="37"/>
      <c r="K94" s="37"/>
      <c r="L94" s="37"/>
      <c r="M94" s="37"/>
    </row>
    <row r="95" spans="1:13" ht="18.75" x14ac:dyDescent="0.3">
      <c r="A95" s="14"/>
      <c r="B95" s="38" t="s">
        <v>130</v>
      </c>
      <c r="C95" s="39">
        <f>I80</f>
        <v>32.062079999999995</v>
      </c>
      <c r="D95" s="14"/>
      <c r="E95" s="14"/>
      <c r="F95" s="14"/>
      <c r="G95" s="14"/>
      <c r="H95" s="14"/>
      <c r="I95" s="14"/>
      <c r="J95" s="37"/>
      <c r="K95" s="37"/>
      <c r="L95" s="37"/>
      <c r="M95" s="37"/>
    </row>
    <row r="96" spans="1:13" ht="18.75" x14ac:dyDescent="0.3">
      <c r="A96" s="14"/>
      <c r="B96" s="38" t="s">
        <v>35</v>
      </c>
      <c r="C96" s="39">
        <f>C90+C91-C92-C93-C94-C95</f>
        <v>2244.3819199999998</v>
      </c>
      <c r="D96" s="14"/>
      <c r="E96" s="14"/>
      <c r="F96" s="14"/>
      <c r="G96" s="14"/>
      <c r="H96" s="14"/>
      <c r="I96" s="14"/>
      <c r="J96" s="37"/>
      <c r="K96" s="37"/>
      <c r="L96" s="37"/>
      <c r="M96" s="37"/>
    </row>
    <row r="97" spans="1:1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37"/>
      <c r="K97" s="37"/>
      <c r="L97" s="37"/>
      <c r="M97" s="37"/>
    </row>
    <row r="98" spans="1:13" ht="18.75" x14ac:dyDescent="0.3">
      <c r="A98" s="29" t="s">
        <v>36</v>
      </c>
      <c r="B98" s="30"/>
      <c r="C98" s="30"/>
      <c r="D98" s="30"/>
      <c r="E98" s="30"/>
      <c r="F98" s="30"/>
      <c r="G98" s="30"/>
      <c r="H98" s="30"/>
      <c r="I98" s="28"/>
      <c r="J98" s="37"/>
      <c r="K98" s="37"/>
      <c r="L98" s="37"/>
      <c r="M98" s="37"/>
    </row>
    <row r="99" spans="1:13" ht="18.75" x14ac:dyDescent="0.3">
      <c r="A99" s="29" t="s">
        <v>37</v>
      </c>
      <c r="B99" s="30"/>
      <c r="C99" s="30"/>
      <c r="D99" s="30"/>
      <c r="E99" s="30"/>
      <c r="F99" s="30"/>
      <c r="G99" s="30"/>
      <c r="H99" s="30"/>
      <c r="I99" s="28"/>
      <c r="J99" s="37"/>
      <c r="K99" s="37"/>
      <c r="L99" s="37"/>
      <c r="M99" s="37"/>
    </row>
    <row r="100" spans="1:13" ht="18.75" x14ac:dyDescent="0.3">
      <c r="A100" s="29" t="s">
        <v>38</v>
      </c>
      <c r="B100" s="30"/>
      <c r="C100" s="30" t="s">
        <v>84</v>
      </c>
      <c r="D100" s="30"/>
      <c r="E100" s="30"/>
      <c r="F100" s="30"/>
      <c r="G100" s="30"/>
      <c r="H100" s="30"/>
      <c r="I100" s="28"/>
      <c r="J100" s="37"/>
      <c r="K100" s="37"/>
      <c r="L100" s="37"/>
      <c r="M100" s="37"/>
    </row>
    <row r="101" spans="1:13" ht="19.5" thickBot="1" x14ac:dyDescent="0.35">
      <c r="A101" s="29" t="s">
        <v>46</v>
      </c>
      <c r="B101" s="30"/>
      <c r="C101" s="30"/>
      <c r="D101" s="30"/>
      <c r="E101" s="30"/>
      <c r="F101" s="30"/>
      <c r="G101" s="30"/>
      <c r="H101" s="30"/>
      <c r="I101" s="28"/>
      <c r="J101" s="37"/>
      <c r="K101" s="37"/>
      <c r="L101" s="37"/>
      <c r="M101" s="37"/>
    </row>
    <row r="102" spans="1:13" ht="19.5" thickBot="1" x14ac:dyDescent="0.35">
      <c r="A102" s="14"/>
      <c r="B102" s="40" t="s">
        <v>39</v>
      </c>
      <c r="C102" s="40" t="s">
        <v>40</v>
      </c>
      <c r="D102" s="41" t="s">
        <v>41</v>
      </c>
      <c r="E102" s="14"/>
      <c r="F102" s="14"/>
      <c r="G102" s="14"/>
      <c r="H102" s="14"/>
      <c r="I102" s="14"/>
      <c r="J102" s="37"/>
      <c r="K102" s="37"/>
      <c r="L102" s="37"/>
      <c r="M102" s="37"/>
    </row>
    <row r="103" spans="1:13" ht="18.75" x14ac:dyDescent="0.3">
      <c r="A103" s="14"/>
      <c r="B103" s="42" t="s">
        <v>87</v>
      </c>
      <c r="C103" s="43">
        <f>C90</f>
        <v>1360</v>
      </c>
      <c r="D103" s="44"/>
      <c r="E103" s="14"/>
      <c r="F103" s="14"/>
      <c r="G103" s="14"/>
      <c r="H103" s="14"/>
      <c r="I103" s="14"/>
      <c r="J103" s="37"/>
      <c r="K103" s="37"/>
      <c r="L103" s="37"/>
      <c r="M103" s="37"/>
    </row>
    <row r="104" spans="1:13" ht="18.75" x14ac:dyDescent="0.3">
      <c r="A104" s="14"/>
      <c r="B104" s="42" t="s">
        <v>131</v>
      </c>
      <c r="C104" s="43">
        <f>C91</f>
        <v>1360</v>
      </c>
      <c r="D104" s="44"/>
      <c r="E104" s="14"/>
      <c r="F104" s="14"/>
      <c r="G104" s="14"/>
      <c r="H104" s="14"/>
      <c r="I104" s="14"/>
      <c r="J104" s="37"/>
      <c r="K104" s="37"/>
      <c r="L104" s="37"/>
      <c r="M104" s="37"/>
    </row>
    <row r="105" spans="1:13" ht="18.75" x14ac:dyDescent="0.3">
      <c r="A105" s="14"/>
      <c r="B105" s="45" t="s">
        <v>42</v>
      </c>
      <c r="C105" s="46"/>
      <c r="D105" s="47"/>
      <c r="E105" s="14"/>
      <c r="F105" s="14"/>
      <c r="G105" s="14"/>
      <c r="H105" s="14"/>
      <c r="I105" s="14"/>
      <c r="J105" s="37"/>
      <c r="K105" s="37"/>
      <c r="L105" s="37"/>
      <c r="M105" s="37"/>
    </row>
    <row r="106" spans="1:13" ht="18.75" x14ac:dyDescent="0.3">
      <c r="A106" s="14"/>
      <c r="B106" s="45" t="s">
        <v>43</v>
      </c>
      <c r="C106" s="46"/>
      <c r="D106" s="48">
        <f>C95+C94</f>
        <v>50.754080000000002</v>
      </c>
      <c r="E106" s="14"/>
      <c r="F106" s="14"/>
      <c r="G106" s="14"/>
      <c r="H106" s="14"/>
      <c r="I106" s="14"/>
      <c r="J106" s="37"/>
      <c r="K106" s="37"/>
      <c r="L106" s="37"/>
      <c r="M106" s="37"/>
    </row>
    <row r="107" spans="1:13" ht="18.75" x14ac:dyDescent="0.3">
      <c r="A107" s="14"/>
      <c r="B107" s="45" t="s">
        <v>44</v>
      </c>
      <c r="C107" s="46"/>
      <c r="D107" s="48">
        <f>C92+C93</f>
        <v>424.86400000000003</v>
      </c>
      <c r="E107" s="14"/>
      <c r="F107" s="14"/>
      <c r="G107" s="14"/>
      <c r="H107" s="14"/>
      <c r="I107" s="14"/>
      <c r="J107" s="37"/>
      <c r="K107" s="37"/>
      <c r="L107" s="37"/>
      <c r="M107" s="37"/>
    </row>
    <row r="108" spans="1:13" ht="19.5" thickBot="1" x14ac:dyDescent="0.35">
      <c r="A108" s="14"/>
      <c r="B108" s="45" t="s">
        <v>45</v>
      </c>
      <c r="C108" s="49"/>
      <c r="D108" s="50">
        <f>C96</f>
        <v>2244.3819199999998</v>
      </c>
      <c r="E108" s="14"/>
      <c r="F108" s="14"/>
      <c r="G108" s="14"/>
      <c r="H108" s="14"/>
      <c r="I108" s="14"/>
      <c r="J108" s="37"/>
      <c r="K108" s="37"/>
      <c r="L108" s="37"/>
      <c r="M108" s="37"/>
    </row>
    <row r="109" spans="1:13" ht="19.5" thickBot="1" x14ac:dyDescent="0.35">
      <c r="A109" s="14"/>
      <c r="B109" s="33"/>
      <c r="C109" s="51">
        <f>SUM(C103:C108)</f>
        <v>2720</v>
      </c>
      <c r="D109" s="51">
        <f>SUM(D106:D108)</f>
        <v>2720</v>
      </c>
      <c r="E109" s="14"/>
      <c r="F109" s="14"/>
      <c r="G109" s="14"/>
      <c r="H109" s="14"/>
      <c r="I109" s="14"/>
      <c r="J109" s="37"/>
      <c r="K109" s="37"/>
      <c r="L109" s="37"/>
      <c r="M109" s="37"/>
    </row>
    <row r="110" spans="1:13" ht="15.75" thickTop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37"/>
      <c r="K110" s="37"/>
      <c r="L110" s="37"/>
      <c r="M110" s="37"/>
    </row>
    <row r="111" spans="1:13" ht="18.75" x14ac:dyDescent="0.3">
      <c r="A111" s="29" t="s">
        <v>56</v>
      </c>
      <c r="B111" s="30"/>
      <c r="C111" s="30"/>
      <c r="D111" s="30"/>
      <c r="E111" s="30"/>
      <c r="F111" s="30"/>
      <c r="G111" s="30"/>
      <c r="H111" s="30"/>
      <c r="I111" s="28"/>
      <c r="J111" s="37"/>
      <c r="K111" s="37"/>
      <c r="L111" s="37"/>
      <c r="M111" s="37"/>
    </row>
    <row r="112" spans="1:1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37"/>
      <c r="K112" s="37"/>
      <c r="L112" s="37"/>
      <c r="M112" s="37"/>
    </row>
    <row r="113" spans="1:13" ht="18.75" x14ac:dyDescent="0.3">
      <c r="A113" s="14"/>
      <c r="B113" s="33"/>
      <c r="C113" s="52" t="s">
        <v>52</v>
      </c>
      <c r="D113" s="52" t="s">
        <v>15</v>
      </c>
      <c r="E113" s="52" t="s">
        <v>53</v>
      </c>
      <c r="F113" s="52" t="s">
        <v>54</v>
      </c>
      <c r="G113" s="52" t="s">
        <v>55</v>
      </c>
      <c r="H113" s="14"/>
      <c r="I113" s="14"/>
      <c r="J113" s="37"/>
      <c r="K113" s="37"/>
      <c r="L113" s="37"/>
      <c r="M113" s="37"/>
    </row>
    <row r="114" spans="1:13" ht="18.75" x14ac:dyDescent="0.3">
      <c r="A114" s="14"/>
      <c r="B114" s="33" t="s">
        <v>133</v>
      </c>
      <c r="C114" s="53">
        <v>0.21479999999999999</v>
      </c>
      <c r="D114" s="54">
        <v>1360</v>
      </c>
      <c r="E114" s="55">
        <f>C114*D114</f>
        <v>292.12799999999999</v>
      </c>
      <c r="F114" s="56" t="s">
        <v>57</v>
      </c>
      <c r="G114" s="57">
        <v>3600</v>
      </c>
      <c r="H114" s="14"/>
      <c r="I114" s="14"/>
      <c r="J114" s="37"/>
      <c r="K114" s="37"/>
      <c r="L114" s="37"/>
      <c r="M114" s="37"/>
    </row>
    <row r="115" spans="1:13" ht="18.75" x14ac:dyDescent="0.3">
      <c r="A115" s="14"/>
      <c r="B115" s="33" t="s">
        <v>132</v>
      </c>
      <c r="C115" s="53">
        <v>0.20979999999999999</v>
      </c>
      <c r="D115" s="54">
        <v>1360</v>
      </c>
      <c r="E115" s="55">
        <f>D115*C115</f>
        <v>285.32799999999997</v>
      </c>
      <c r="F115" s="56" t="s">
        <v>57</v>
      </c>
      <c r="G115" s="57">
        <v>3600</v>
      </c>
      <c r="H115" s="14"/>
      <c r="I115" s="14"/>
      <c r="J115" s="37"/>
      <c r="K115" s="37"/>
      <c r="L115" s="37"/>
      <c r="M115" s="37"/>
    </row>
    <row r="116" spans="1:13" ht="18.75" x14ac:dyDescent="0.3">
      <c r="A116" s="14"/>
      <c r="B116" s="33" t="s">
        <v>48</v>
      </c>
      <c r="C116" s="53">
        <v>4.1000000000000002E-2</v>
      </c>
      <c r="D116" s="54">
        <v>2720</v>
      </c>
      <c r="E116" s="55">
        <f>D116*C116</f>
        <v>111.52000000000001</v>
      </c>
      <c r="F116" s="56" t="s">
        <v>58</v>
      </c>
      <c r="G116" s="57">
        <v>3540</v>
      </c>
      <c r="H116" s="137" t="s">
        <v>88</v>
      </c>
      <c r="I116" s="138"/>
      <c r="J116" s="128" t="s">
        <v>86</v>
      </c>
      <c r="K116" s="129"/>
      <c r="L116" s="129"/>
      <c r="M116" s="130"/>
    </row>
    <row r="117" spans="1:13" ht="18.75" x14ac:dyDescent="0.3">
      <c r="A117" s="14"/>
      <c r="B117" s="33" t="s">
        <v>49</v>
      </c>
      <c r="C117" s="53">
        <v>4.0000000000000001E-3</v>
      </c>
      <c r="D117" s="55">
        <f>D116</f>
        <v>2720</v>
      </c>
      <c r="E117" s="55">
        <f>D117*C117</f>
        <v>10.88</v>
      </c>
      <c r="F117" s="56" t="s">
        <v>59</v>
      </c>
      <c r="G117" s="57">
        <v>3540</v>
      </c>
      <c r="H117" s="139"/>
      <c r="I117" s="140"/>
      <c r="J117" s="131"/>
      <c r="K117" s="132"/>
      <c r="L117" s="132"/>
      <c r="M117" s="133"/>
    </row>
    <row r="118" spans="1:13" ht="18.75" x14ac:dyDescent="0.3">
      <c r="A118" s="14"/>
      <c r="B118" s="33" t="s">
        <v>50</v>
      </c>
      <c r="C118" s="53">
        <v>0.03</v>
      </c>
      <c r="D118" s="55">
        <f>D116</f>
        <v>2720</v>
      </c>
      <c r="E118" s="55">
        <f>D118*C118</f>
        <v>81.599999999999994</v>
      </c>
      <c r="F118" s="56" t="s">
        <v>60</v>
      </c>
      <c r="G118" s="57">
        <v>3610</v>
      </c>
      <c r="H118" s="141"/>
      <c r="I118" s="142"/>
      <c r="J118" s="134"/>
      <c r="K118" s="135"/>
      <c r="L118" s="135"/>
      <c r="M118" s="136"/>
    </row>
    <row r="119" spans="1:13" ht="18.75" x14ac:dyDescent="0.3">
      <c r="A119" s="14"/>
      <c r="B119" s="33" t="s">
        <v>51</v>
      </c>
      <c r="C119" s="53">
        <v>1.5299999999999999E-2</v>
      </c>
      <c r="D119" s="54">
        <v>2720</v>
      </c>
      <c r="E119" s="55">
        <f>D119*C119</f>
        <v>41.616</v>
      </c>
      <c r="F119" s="56" t="s">
        <v>61</v>
      </c>
      <c r="G119" s="57">
        <v>3600</v>
      </c>
      <c r="H119" s="153"/>
      <c r="I119" s="153"/>
      <c r="J119" s="37"/>
      <c r="K119" s="37"/>
      <c r="L119" s="37"/>
      <c r="M119" s="37"/>
    </row>
    <row r="120" spans="1:13" ht="18.75" x14ac:dyDescent="0.3">
      <c r="A120" s="14"/>
      <c r="B120" s="35"/>
      <c r="C120" s="58"/>
      <c r="D120" s="35"/>
      <c r="E120" s="59">
        <f>SUM(E114:E119)</f>
        <v>823.07199999999989</v>
      </c>
      <c r="F120" s="35"/>
      <c r="G120" s="35"/>
      <c r="H120" s="14"/>
      <c r="I120" s="14"/>
      <c r="J120" s="37"/>
      <c r="K120" s="37"/>
      <c r="L120" s="37"/>
      <c r="M120" s="37"/>
    </row>
    <row r="121" spans="1:13" ht="18.75" x14ac:dyDescent="0.3">
      <c r="A121" s="29" t="s">
        <v>62</v>
      </c>
      <c r="B121" s="30"/>
      <c r="C121" s="30"/>
      <c r="D121" s="30"/>
      <c r="E121" s="30"/>
      <c r="F121" s="30"/>
      <c r="G121" s="30"/>
      <c r="H121" s="30"/>
      <c r="I121" s="28"/>
      <c r="J121" s="37"/>
      <c r="K121" s="37"/>
      <c r="L121" s="37"/>
      <c r="M121" s="37"/>
    </row>
    <row r="122" spans="1:13" x14ac:dyDescent="0.25">
      <c r="A122" s="14"/>
      <c r="B122" s="5" t="s">
        <v>63</v>
      </c>
      <c r="C122" s="4">
        <f>D108</f>
        <v>2244.3819199999998</v>
      </c>
      <c r="D122" s="14"/>
      <c r="E122" s="14"/>
      <c r="F122" s="14"/>
      <c r="G122" s="14"/>
      <c r="H122" s="14"/>
      <c r="I122" s="14"/>
      <c r="J122" s="37"/>
      <c r="K122" s="37"/>
      <c r="L122" s="37"/>
      <c r="M122" s="37"/>
    </row>
    <row r="123" spans="1:1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37"/>
      <c r="K123" s="37"/>
      <c r="L123" s="37"/>
      <c r="M123" s="37"/>
    </row>
    <row r="124" spans="1:13" ht="18.75" x14ac:dyDescent="0.3">
      <c r="A124" s="29" t="s">
        <v>64</v>
      </c>
      <c r="B124" s="30"/>
      <c r="C124" s="30" t="s">
        <v>65</v>
      </c>
      <c r="D124" s="30"/>
      <c r="E124" s="30"/>
      <c r="F124" s="30"/>
      <c r="G124" s="30"/>
      <c r="H124" s="30"/>
      <c r="I124" s="28"/>
      <c r="J124" s="37"/>
      <c r="K124" s="37"/>
      <c r="L124" s="37"/>
      <c r="M124" s="37"/>
    </row>
    <row r="125" spans="1:1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37"/>
      <c r="K125" s="37"/>
      <c r="L125" s="37"/>
      <c r="M125" s="37"/>
    </row>
    <row r="126" spans="1:13" ht="18.75" x14ac:dyDescent="0.3">
      <c r="A126" s="29" t="s">
        <v>85</v>
      </c>
      <c r="B126" s="30"/>
      <c r="C126" s="30"/>
      <c r="D126" s="30"/>
      <c r="E126" s="30" t="s">
        <v>65</v>
      </c>
      <c r="F126" s="30"/>
      <c r="G126" s="30"/>
      <c r="H126" s="30"/>
      <c r="I126" s="28"/>
      <c r="J126" s="37"/>
      <c r="K126" s="37"/>
      <c r="L126" s="37"/>
      <c r="M126" s="37"/>
    </row>
    <row r="127" spans="1:13" x14ac:dyDescent="0.25">
      <c r="A127" s="14"/>
      <c r="B127" s="5"/>
      <c r="C127" s="2" t="s">
        <v>54</v>
      </c>
      <c r="D127" s="2" t="s">
        <v>55</v>
      </c>
      <c r="E127" s="14"/>
      <c r="F127" s="14"/>
      <c r="G127" s="14"/>
      <c r="H127" s="14"/>
      <c r="I127" s="14"/>
      <c r="J127" s="37"/>
      <c r="K127" s="37"/>
      <c r="L127" s="37"/>
      <c r="M127" s="37"/>
    </row>
    <row r="128" spans="1:13" x14ac:dyDescent="0.25">
      <c r="A128" s="14"/>
      <c r="B128" s="3">
        <v>3540</v>
      </c>
      <c r="C128" s="4">
        <f>E117+E116+D106</f>
        <v>173.15408000000002</v>
      </c>
      <c r="D128" s="5"/>
      <c r="E128" s="14" t="s">
        <v>134</v>
      </c>
      <c r="F128" s="14"/>
      <c r="G128" s="14"/>
      <c r="H128" s="14"/>
      <c r="I128" s="14"/>
      <c r="J128" s="37"/>
      <c r="K128" s="37"/>
      <c r="L128" s="37"/>
      <c r="M128" s="37"/>
    </row>
    <row r="129" spans="1:13" x14ac:dyDescent="0.25">
      <c r="A129" s="14"/>
      <c r="B129" s="3">
        <v>3600</v>
      </c>
      <c r="C129" s="4">
        <f>E114+E115+C92+C93+E119</f>
        <v>1043.9359999999999</v>
      </c>
      <c r="D129" s="5"/>
      <c r="E129" s="14" t="s">
        <v>135</v>
      </c>
      <c r="F129" s="14"/>
      <c r="G129" s="14"/>
      <c r="H129" s="14"/>
      <c r="I129" s="14"/>
      <c r="J129" s="37"/>
      <c r="K129" s="37"/>
      <c r="L129" s="37"/>
      <c r="M129" s="37"/>
    </row>
    <row r="130" spans="1:13" x14ac:dyDescent="0.25">
      <c r="A130" s="14"/>
      <c r="B130" s="3">
        <v>3610</v>
      </c>
      <c r="C130" s="4">
        <f>E118</f>
        <v>81.599999999999994</v>
      </c>
      <c r="D130" s="5"/>
      <c r="E130" s="14" t="s">
        <v>67</v>
      </c>
      <c r="F130" s="14"/>
      <c r="G130" s="14"/>
      <c r="H130" s="14"/>
      <c r="I130" s="14"/>
      <c r="J130" s="37"/>
      <c r="K130" s="37"/>
      <c r="L130" s="37"/>
      <c r="M130" s="37"/>
    </row>
    <row r="131" spans="1:13" x14ac:dyDescent="0.25">
      <c r="A131" s="14"/>
      <c r="B131" s="3" t="s">
        <v>42</v>
      </c>
      <c r="C131" s="5"/>
      <c r="D131" s="5"/>
      <c r="E131" s="14"/>
      <c r="F131" s="14"/>
      <c r="G131" s="14"/>
      <c r="H131" s="14"/>
      <c r="I131" s="14"/>
      <c r="J131" s="37"/>
      <c r="K131" s="37"/>
      <c r="L131" s="37"/>
      <c r="M131" s="37"/>
    </row>
    <row r="132" spans="1:13" x14ac:dyDescent="0.25">
      <c r="A132" s="14"/>
      <c r="B132" s="3">
        <v>2800</v>
      </c>
      <c r="C132" s="5"/>
      <c r="D132" s="4">
        <f>SUM(C128:C131)</f>
        <v>1298.6900799999999</v>
      </c>
      <c r="E132" s="14"/>
      <c r="F132" s="14"/>
      <c r="G132" s="14"/>
      <c r="H132" s="14"/>
      <c r="I132" s="14"/>
      <c r="J132" s="37"/>
      <c r="K132" s="37"/>
      <c r="L132" s="37"/>
      <c r="M132" s="37"/>
    </row>
    <row r="133" spans="1:1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37"/>
      <c r="K133" s="37"/>
      <c r="L133" s="37"/>
      <c r="M133" s="37"/>
    </row>
    <row r="134" spans="1:13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</sheetData>
  <mergeCells count="15">
    <mergeCell ref="A1:I1"/>
    <mergeCell ref="B4:C4"/>
    <mergeCell ref="D4:E4"/>
    <mergeCell ref="B8:C8"/>
    <mergeCell ref="B9:C9"/>
    <mergeCell ref="A2:I2"/>
    <mergeCell ref="H119:I119"/>
    <mergeCell ref="J116:M118"/>
    <mergeCell ref="D5:E5"/>
    <mergeCell ref="B39:C39"/>
    <mergeCell ref="B41:C41"/>
    <mergeCell ref="B43:C43"/>
    <mergeCell ref="B44:C44"/>
    <mergeCell ref="B45:C45"/>
    <mergeCell ref="H116:I118"/>
  </mergeCells>
  <pageMargins left="0.70866141732283472" right="0.70866141732283472" top="0.78740157480314965" bottom="0.78740157480314965" header="0.31496062992125984" footer="0.31496062992125984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lfd. Bezug_Vorlage</vt:lpstr>
      <vt:lpstr>SZ-Vorlage </vt:lpstr>
      <vt:lpstr>Tabelle2</vt:lpstr>
      <vt:lpstr>Tabelle3</vt:lpstr>
      <vt:lpstr>'lfd. Bezug_Vorlage'!Druckbereich</vt:lpstr>
      <vt:lpstr>'SZ-Vorlage '!Druckbereich</vt:lpstr>
    </vt:vector>
  </TitlesOfParts>
  <Company>Francisco Josephinum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roman.eibensteiner</dc:creator>
  <cp:lastModifiedBy>Eibensteiner  Roman</cp:lastModifiedBy>
  <cp:lastPrinted>2010-10-03T20:45:31Z</cp:lastPrinted>
  <dcterms:created xsi:type="dcterms:W3CDTF">2010-09-16T08:42:36Z</dcterms:created>
  <dcterms:modified xsi:type="dcterms:W3CDTF">2017-09-04T11:39:37Z</dcterms:modified>
</cp:coreProperties>
</file>